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480" activeTab="2"/>
  </bookViews>
  <sheets>
    <sheet name="附件1（2016年扶贫资金）" sheetId="1" r:id="rId1"/>
    <sheet name="附件2（2017年扶贫资金）" sheetId="2" r:id="rId2"/>
    <sheet name="附件3（2018年扶贫资金）" sheetId="3" r:id="rId3"/>
    <sheet name="Sheet2" sheetId="4" state="hidden" r:id="rId4"/>
    <sheet name="附件8（新农村&amp;人居环境汇总表）" sheetId="5" state="hidden" r:id="rId5"/>
  </sheets>
  <definedNames/>
  <calcPr fullCalcOnLoad="1"/>
</workbook>
</file>

<file path=xl/sharedStrings.xml><?xml version="1.0" encoding="utf-8"?>
<sst xmlns="http://schemas.openxmlformats.org/spreadsheetml/2006/main" count="409" uniqueCount="243">
  <si>
    <t>序号</t>
  </si>
  <si>
    <t>项目名称</t>
  </si>
  <si>
    <t>2016年度下达</t>
  </si>
  <si>
    <t>2016年度下达资金小计</t>
  </si>
  <si>
    <t>中央、省级资金</t>
  </si>
  <si>
    <t>市级资金</t>
  </si>
  <si>
    <t>县级危房资金</t>
  </si>
  <si>
    <t>帮扶市（单位）资金</t>
  </si>
  <si>
    <t>小计</t>
  </si>
  <si>
    <t>县级资金</t>
  </si>
  <si>
    <t>其中：2016年下达人均2万元部分</t>
  </si>
  <si>
    <t>中央、省级资金小计</t>
  </si>
  <si>
    <t>人均2万元部分资金</t>
  </si>
  <si>
    <t>粤财农〔2016〕93号、韶财农〔2016〕58号</t>
  </si>
  <si>
    <t>粤财农〔2016〕116号、韶财农〔2016〕73号</t>
  </si>
  <si>
    <t>粤财农〔2016〕182号、韶财农〔2016〕118号</t>
  </si>
  <si>
    <t>粤财农〔2016〕255号、韶财农〔2016〕128号</t>
  </si>
  <si>
    <t>市级资金小计</t>
  </si>
  <si>
    <t>县级资金小计</t>
  </si>
  <si>
    <t>……</t>
  </si>
  <si>
    <t>帮扶市（单位）资金小计</t>
  </si>
  <si>
    <t>人均2万元部分小计</t>
  </si>
  <si>
    <t>粤财社〔2016〕260号、韶财社〔2016〕157号</t>
  </si>
  <si>
    <r>
      <t>仁化</t>
    </r>
    <r>
      <rPr>
        <b/>
        <sz val="12"/>
        <rFont val="宋体"/>
        <family val="0"/>
      </rPr>
      <t>县</t>
    </r>
  </si>
  <si>
    <t xml:space="preserve">红山镇      </t>
  </si>
  <si>
    <r>
      <t>闻韶</t>
    </r>
    <r>
      <rPr>
        <sz val="12"/>
        <rFont val="宋体"/>
        <family val="0"/>
      </rPr>
      <t xml:space="preserve">镇      </t>
    </r>
  </si>
  <si>
    <t xml:space="preserve">城口镇      </t>
  </si>
  <si>
    <t xml:space="preserve">丹霞街道      </t>
  </si>
  <si>
    <t>石塘镇</t>
  </si>
  <si>
    <t xml:space="preserve">长江镇      </t>
  </si>
  <si>
    <t xml:space="preserve">黄坑镇      </t>
  </si>
  <si>
    <t xml:space="preserve">董塘镇      </t>
  </si>
  <si>
    <r>
      <t>扶溪</t>
    </r>
    <r>
      <rPr>
        <sz val="12"/>
        <rFont val="宋体"/>
        <family val="0"/>
      </rPr>
      <t xml:space="preserve">镇      </t>
    </r>
  </si>
  <si>
    <t xml:space="preserve">大桥镇      </t>
  </si>
  <si>
    <r>
      <t>周田</t>
    </r>
    <r>
      <rPr>
        <sz val="12"/>
        <rFont val="宋体"/>
        <family val="0"/>
      </rPr>
      <t xml:space="preserve">镇      </t>
    </r>
  </si>
  <si>
    <t>本级</t>
  </si>
  <si>
    <t>2017年度下达</t>
  </si>
  <si>
    <t>2017年度下达资金小计</t>
  </si>
  <si>
    <t>其中：2017年下达人均2万元部分</t>
  </si>
  <si>
    <t>粤发改投资〔2017〕137号、韶发改投资〔2017〕14号</t>
  </si>
  <si>
    <t>粤财农〔2016〕78号、韶财农〔2017〕106号</t>
  </si>
  <si>
    <t>粤财农〔2017〕36号、韶财农〔2017〕26号</t>
  </si>
  <si>
    <t>粤财农〔2017〕226号、韶财农〔2017〕150号</t>
  </si>
  <si>
    <t>粤财农〔2017〕242号、韶财农〔2017〕182、197号</t>
  </si>
  <si>
    <t>韶财预〔2017〕30、33、37、38、41、52、56、68、73号</t>
  </si>
  <si>
    <t>韶财农〔2017〕153号</t>
  </si>
  <si>
    <t>粤财社〔2017〕56号、韶财社〔2017〕35号</t>
  </si>
  <si>
    <r>
      <t>仁化</t>
    </r>
    <r>
      <rPr>
        <b/>
        <sz val="12"/>
        <color indexed="8"/>
        <rFont val="宋体"/>
        <family val="0"/>
      </rPr>
      <t>县</t>
    </r>
  </si>
  <si>
    <r>
      <t>闻韶</t>
    </r>
    <r>
      <rPr>
        <sz val="12"/>
        <color indexed="8"/>
        <rFont val="宋体"/>
        <family val="0"/>
      </rPr>
      <t xml:space="preserve">镇      </t>
    </r>
  </si>
  <si>
    <r>
      <t>扶溪</t>
    </r>
    <r>
      <rPr>
        <sz val="12"/>
        <color indexed="8"/>
        <rFont val="宋体"/>
        <family val="0"/>
      </rPr>
      <t xml:space="preserve">镇      </t>
    </r>
  </si>
  <si>
    <r>
      <t>周田</t>
    </r>
    <r>
      <rPr>
        <sz val="12"/>
        <color indexed="8"/>
        <rFont val="宋体"/>
        <family val="0"/>
      </rPr>
      <t xml:space="preserve">镇      </t>
    </r>
  </si>
  <si>
    <t>2018年度下达</t>
  </si>
  <si>
    <t>2018年度下达资金小计</t>
  </si>
  <si>
    <t>其中：2018年下达人均2万元部分</t>
  </si>
  <si>
    <t>粤财农〔2017〕336号，韶财农〔2017〕216号</t>
  </si>
  <si>
    <t>粤财农〔2017〕405号、韶财农〔2018〕11号</t>
  </si>
  <si>
    <t>粤财农〔2017〕346号、韶财农〔2018〕70号      韶财农〔2018〕87号</t>
  </si>
  <si>
    <t xml:space="preserve"> 填报单位：                                        填报时间：  2018 年  月 日                            单位：万元</t>
  </si>
  <si>
    <t>县别</t>
  </si>
  <si>
    <t>资金下达情况</t>
  </si>
  <si>
    <t>支出情况</t>
  </si>
  <si>
    <t>支出进度排名</t>
  </si>
  <si>
    <t>2016年下达</t>
  </si>
  <si>
    <t>2017年下达</t>
  </si>
  <si>
    <t>2018年下达</t>
  </si>
  <si>
    <t>资金下达合计</t>
  </si>
  <si>
    <t>2016年资金</t>
  </si>
  <si>
    <t>2017年资金</t>
  </si>
  <si>
    <t>2018年资金</t>
  </si>
  <si>
    <t>三年合计</t>
  </si>
  <si>
    <t>省级</t>
  </si>
  <si>
    <t>市级</t>
  </si>
  <si>
    <t>对口帮扶</t>
  </si>
  <si>
    <t>支出进度（%）</t>
  </si>
  <si>
    <t>韶关市</t>
  </si>
  <si>
    <t>南雄市</t>
  </si>
  <si>
    <t>仁化县</t>
  </si>
  <si>
    <t>武江区</t>
  </si>
  <si>
    <r>
      <rPr>
        <b/>
        <u val="single"/>
        <sz val="12"/>
        <rFont val="宋体"/>
        <family val="0"/>
      </rPr>
      <t>翁源</t>
    </r>
    <r>
      <rPr>
        <b/>
        <sz val="12"/>
        <rFont val="宋体"/>
        <family val="0"/>
      </rPr>
      <t>县</t>
    </r>
  </si>
  <si>
    <t>曲江区</t>
  </si>
  <si>
    <t>乐昌市</t>
  </si>
  <si>
    <t>浈江区</t>
  </si>
  <si>
    <t>乳源县</t>
  </si>
  <si>
    <r>
      <rPr>
        <b/>
        <u val="single"/>
        <sz val="12"/>
        <color indexed="8"/>
        <rFont val="宋体"/>
        <family val="0"/>
      </rPr>
      <t>始兴</t>
    </r>
    <r>
      <rPr>
        <b/>
        <sz val="12"/>
        <color indexed="8"/>
        <rFont val="宋体"/>
        <family val="0"/>
      </rPr>
      <t>县</t>
    </r>
  </si>
  <si>
    <t>新丰县</t>
  </si>
  <si>
    <r>
      <t xml:space="preserve"> </t>
    </r>
    <r>
      <rPr>
        <b/>
        <u val="single"/>
        <sz val="20"/>
        <rFont val="宋体"/>
        <family val="0"/>
      </rPr>
      <t>韶关市</t>
    </r>
    <r>
      <rPr>
        <b/>
        <sz val="20"/>
        <rFont val="宋体"/>
        <family val="0"/>
      </rPr>
      <t>2018年 2 月精准扶贫精准脱贫财政资金支出进度表（人均2万元）</t>
    </r>
  </si>
  <si>
    <r>
      <t>截至2018年</t>
    </r>
    <r>
      <rPr>
        <b/>
        <u val="single"/>
        <sz val="12"/>
        <rFont val="宋体"/>
        <family val="0"/>
      </rPr>
      <t xml:space="preserve">  2  </t>
    </r>
    <r>
      <rPr>
        <b/>
        <sz val="12"/>
        <rFont val="宋体"/>
        <family val="0"/>
      </rPr>
      <t>月底止累计结余（万元）</t>
    </r>
  </si>
  <si>
    <r>
      <t>犁市</t>
    </r>
    <r>
      <rPr>
        <sz val="12"/>
        <rFont val="宋体"/>
        <family val="0"/>
      </rPr>
      <t xml:space="preserve">镇      </t>
    </r>
  </si>
  <si>
    <r>
      <t>新韶</t>
    </r>
    <r>
      <rPr>
        <sz val="12"/>
        <rFont val="宋体"/>
        <family val="0"/>
      </rPr>
      <t xml:space="preserve">镇      </t>
    </r>
  </si>
  <si>
    <r>
      <t>花坪</t>
    </r>
    <r>
      <rPr>
        <sz val="12"/>
        <rFont val="宋体"/>
        <family val="0"/>
      </rPr>
      <t xml:space="preserve">镇      </t>
    </r>
  </si>
  <si>
    <r>
      <t>十里亭</t>
    </r>
    <r>
      <rPr>
        <sz val="12"/>
        <rFont val="宋体"/>
        <family val="0"/>
      </rPr>
      <t xml:space="preserve">镇      </t>
    </r>
  </si>
  <si>
    <t>乐园镇</t>
  </si>
  <si>
    <t>坪石镇</t>
  </si>
  <si>
    <t>北乡镇</t>
  </si>
  <si>
    <t>廊田镇</t>
  </si>
  <si>
    <t>三溪镇</t>
  </si>
  <si>
    <t>大源镇</t>
  </si>
  <si>
    <t>梅花镇</t>
  </si>
  <si>
    <t>五山镇</t>
  </si>
  <si>
    <t>黄圃镇</t>
  </si>
  <si>
    <t>乐城街道</t>
  </si>
  <si>
    <t>秀水镇</t>
  </si>
  <si>
    <t>白石镇</t>
  </si>
  <si>
    <t>沙坪镇</t>
  </si>
  <si>
    <t>庆云镇</t>
  </si>
  <si>
    <t>九峰镇</t>
  </si>
  <si>
    <t>两江镇</t>
  </si>
  <si>
    <t>云岩镇</t>
  </si>
  <si>
    <t>长来镇</t>
  </si>
  <si>
    <t>乳城镇</t>
  </si>
  <si>
    <t>一六镇</t>
  </si>
  <si>
    <t>桂头镇</t>
  </si>
  <si>
    <t>洛阳镇</t>
  </si>
  <si>
    <t>大布镇</t>
  </si>
  <si>
    <t>大桥镇</t>
  </si>
  <si>
    <t>东坪镇</t>
  </si>
  <si>
    <t>游溪镇</t>
  </si>
  <si>
    <t>必背镇</t>
  </si>
  <si>
    <t>丰城街道</t>
  </si>
  <si>
    <t>马头镇</t>
  </si>
  <si>
    <t>梅坑镇</t>
  </si>
  <si>
    <t>回龙镇</t>
  </si>
  <si>
    <t>沙田镇</t>
  </si>
  <si>
    <t>遥田镇</t>
  </si>
  <si>
    <t>黄磜镇</t>
  </si>
  <si>
    <r>
      <t>司前</t>
    </r>
    <r>
      <rPr>
        <sz val="12"/>
        <rFont val="宋体"/>
        <family val="0"/>
      </rPr>
      <t xml:space="preserve">镇      </t>
    </r>
  </si>
  <si>
    <r>
      <t>马市</t>
    </r>
    <r>
      <rPr>
        <sz val="12"/>
        <rFont val="宋体"/>
        <family val="0"/>
      </rPr>
      <t xml:space="preserve">镇      </t>
    </r>
  </si>
  <si>
    <t>深渡水乡</t>
  </si>
  <si>
    <t>顿岗镇</t>
  </si>
  <si>
    <t>澄江镇</t>
  </si>
  <si>
    <t>太平镇</t>
  </si>
  <si>
    <t>沈所镇</t>
  </si>
  <si>
    <t>隘子镇</t>
  </si>
  <si>
    <t>城南镇</t>
  </si>
  <si>
    <t>罗坝镇</t>
  </si>
  <si>
    <t>支出合计</t>
  </si>
  <si>
    <t>县级</t>
  </si>
  <si>
    <t xml:space="preserve">        县2018年  5 月新农村和人居环境综合整治财政资金支出进度表</t>
  </si>
  <si>
    <r>
      <t>截至2018年</t>
    </r>
    <r>
      <rPr>
        <b/>
        <u val="single"/>
        <sz val="12"/>
        <rFont val="宋体"/>
        <family val="0"/>
      </rPr>
      <t xml:space="preserve"> 5</t>
    </r>
    <r>
      <rPr>
        <b/>
        <sz val="12"/>
        <rFont val="宋体"/>
        <family val="0"/>
      </rPr>
      <t>月底止累计结余（万元）</t>
    </r>
  </si>
  <si>
    <t>东财函〔2018〕438号</t>
  </si>
  <si>
    <t>韶财农〔2018〕51号</t>
  </si>
  <si>
    <t>2018年预字第[3]</t>
  </si>
  <si>
    <t>2018年初预算</t>
  </si>
  <si>
    <r>
      <t xml:space="preserve"> 填报单位：                                                                                                        填报时间：  2018 年 </t>
    </r>
    <r>
      <rPr>
        <sz val="12"/>
        <color indexed="8"/>
        <rFont val="宋体"/>
        <family val="0"/>
      </rPr>
      <t>7</t>
    </r>
    <r>
      <rPr>
        <sz val="12"/>
        <color indexed="8"/>
        <rFont val="宋体"/>
        <family val="0"/>
      </rPr>
      <t xml:space="preserve"> 月 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日                                                                                                  单位：万元</t>
    </r>
  </si>
  <si>
    <r>
      <t xml:space="preserve"> 填报单位：                                                                                                        填报时间：  2018 年 </t>
    </r>
    <r>
      <rPr>
        <sz val="12"/>
        <color indexed="8"/>
        <rFont val="宋体"/>
        <family val="0"/>
      </rPr>
      <t>7</t>
    </r>
    <r>
      <rPr>
        <sz val="12"/>
        <color indexed="8"/>
        <rFont val="宋体"/>
        <family val="0"/>
      </rPr>
      <t xml:space="preserve"> 月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 xml:space="preserve"> 日                                                                                                  单位：万元</t>
    </r>
  </si>
  <si>
    <t>粤财农〔2018〕108号</t>
  </si>
  <si>
    <t>说明：2016年度扶贫资金分配到各乡镇情况</t>
  </si>
  <si>
    <t>说明：2017年度扶贫资金分配到各乡镇情况</t>
  </si>
  <si>
    <t xml:space="preserve"> 填报单位：                                                                                                        填报时间：  2018 年  7月 2日                                                                                                  单位：万元</t>
  </si>
  <si>
    <r>
      <t>仁化</t>
    </r>
    <r>
      <rPr>
        <b/>
        <sz val="12"/>
        <rFont val="宋体"/>
        <family val="0"/>
      </rPr>
      <t>县</t>
    </r>
  </si>
  <si>
    <r>
      <t>闻韶</t>
    </r>
    <r>
      <rPr>
        <sz val="12"/>
        <rFont val="宋体"/>
        <family val="0"/>
      </rPr>
      <t xml:space="preserve">镇      </t>
    </r>
  </si>
  <si>
    <r>
      <t>扶溪</t>
    </r>
    <r>
      <rPr>
        <sz val="12"/>
        <rFont val="宋体"/>
        <family val="0"/>
      </rPr>
      <t xml:space="preserve">镇      </t>
    </r>
  </si>
  <si>
    <r>
      <t>周田</t>
    </r>
    <r>
      <rPr>
        <sz val="12"/>
        <rFont val="宋体"/>
        <family val="0"/>
      </rPr>
      <t xml:space="preserve">镇      </t>
    </r>
  </si>
  <si>
    <t>说明：2018年度扶贫资金分配到各乡镇情况</t>
  </si>
  <si>
    <r>
      <t xml:space="preserve"> </t>
    </r>
    <r>
      <rPr>
        <b/>
        <u val="single"/>
        <sz val="24"/>
        <color indexed="8"/>
        <rFont val="宋体"/>
        <family val="0"/>
      </rPr>
      <t xml:space="preserve">       仁化</t>
    </r>
    <r>
      <rPr>
        <b/>
        <sz val="24"/>
        <color indexed="8"/>
        <rFont val="宋体"/>
        <family val="0"/>
      </rPr>
      <t>县201</t>
    </r>
    <r>
      <rPr>
        <b/>
        <sz val="24"/>
        <color indexed="8"/>
        <rFont val="宋体"/>
        <family val="0"/>
      </rPr>
      <t>7</t>
    </r>
    <r>
      <rPr>
        <b/>
        <sz val="24"/>
        <color indexed="8"/>
        <rFont val="宋体"/>
        <family val="0"/>
      </rPr>
      <t>年精准扶贫精准脱贫财政资金分配表</t>
    </r>
  </si>
  <si>
    <r>
      <t xml:space="preserve"> </t>
    </r>
    <r>
      <rPr>
        <b/>
        <u val="single"/>
        <sz val="24"/>
        <rFont val="宋体"/>
        <family val="0"/>
      </rPr>
      <t xml:space="preserve">       仁化</t>
    </r>
    <r>
      <rPr>
        <b/>
        <sz val="24"/>
        <rFont val="宋体"/>
        <family val="0"/>
      </rPr>
      <t>县2018年</t>
    </r>
    <r>
      <rPr>
        <b/>
        <u val="single"/>
        <sz val="24"/>
        <rFont val="宋体"/>
        <family val="0"/>
      </rPr>
      <t xml:space="preserve"> 6 </t>
    </r>
    <r>
      <rPr>
        <b/>
        <sz val="24"/>
        <rFont val="宋体"/>
        <family val="0"/>
      </rPr>
      <t>月精准扶贫精准脱贫财政资金分配表</t>
    </r>
  </si>
  <si>
    <r>
      <t xml:space="preserve"> </t>
    </r>
    <r>
      <rPr>
        <b/>
        <u val="single"/>
        <sz val="24"/>
        <color indexed="8"/>
        <rFont val="宋体"/>
        <family val="0"/>
      </rPr>
      <t xml:space="preserve">       仁化</t>
    </r>
    <r>
      <rPr>
        <b/>
        <sz val="24"/>
        <color indexed="8"/>
        <rFont val="宋体"/>
        <family val="0"/>
      </rPr>
      <t>县201</t>
    </r>
    <r>
      <rPr>
        <b/>
        <sz val="24"/>
        <color indexed="8"/>
        <rFont val="宋体"/>
        <family val="0"/>
      </rPr>
      <t>6</t>
    </r>
    <r>
      <rPr>
        <b/>
        <sz val="24"/>
        <color indexed="8"/>
        <rFont val="宋体"/>
        <family val="0"/>
      </rPr>
      <t>年精准扶贫精准脱贫财政资金分配表</t>
    </r>
  </si>
  <si>
    <t>2016.12.9</t>
  </si>
  <si>
    <t>2016.12.27</t>
  </si>
  <si>
    <t>2016.12.26</t>
  </si>
  <si>
    <t>2017.1.13</t>
  </si>
  <si>
    <t>2017.04-09</t>
  </si>
  <si>
    <t>2016.01.26</t>
  </si>
  <si>
    <t>2016.12.26/2017.3.16/2017.7.10.12</t>
  </si>
  <si>
    <t>2017.7.14</t>
  </si>
  <si>
    <t>2016.12.28/2017.1.19</t>
  </si>
  <si>
    <t>2016.12.07</t>
  </si>
  <si>
    <t>2018.2.13</t>
  </si>
  <si>
    <t>2017.10.</t>
  </si>
  <si>
    <t>2016.11.10</t>
  </si>
  <si>
    <t>2016.10.21</t>
  </si>
  <si>
    <t>2017.3.3</t>
  </si>
  <si>
    <t>2017/1-8月</t>
  </si>
  <si>
    <t>2017.4.28/2017.10./12</t>
  </si>
  <si>
    <r>
      <t>2</t>
    </r>
    <r>
      <rPr>
        <sz val="10"/>
        <rFont val="宋体"/>
        <family val="0"/>
      </rPr>
      <t>017.04-08</t>
    </r>
  </si>
  <si>
    <t>2017/4/27，2017/6/6</t>
  </si>
  <si>
    <t>2017.11.28</t>
  </si>
  <si>
    <t>2017.4.28</t>
  </si>
  <si>
    <t>2018.3.26</t>
  </si>
  <si>
    <t>2017.12.18</t>
  </si>
  <si>
    <t>2017.12.12</t>
  </si>
  <si>
    <t>2017.01/02</t>
  </si>
  <si>
    <t>2017.4.28/2017.12.25</t>
  </si>
  <si>
    <t>2017.8.11</t>
  </si>
  <si>
    <t>2017.08-11</t>
  </si>
  <si>
    <r>
      <t>2</t>
    </r>
    <r>
      <rPr>
        <sz val="10"/>
        <rFont val="宋体"/>
        <family val="0"/>
      </rPr>
      <t>018.02-04</t>
    </r>
  </si>
  <si>
    <r>
      <t>2</t>
    </r>
    <r>
      <rPr>
        <sz val="10"/>
        <rFont val="宋体"/>
        <family val="0"/>
      </rPr>
      <t>018.04-05</t>
    </r>
  </si>
  <si>
    <r>
      <t>2018.05</t>
    </r>
    <r>
      <rPr>
        <sz val="12"/>
        <rFont val="宋体"/>
        <family val="0"/>
      </rPr>
      <t>.15</t>
    </r>
  </si>
  <si>
    <r>
      <t>粤财教〔2016〕282号、仁财教</t>
    </r>
    <r>
      <rPr>
        <sz val="12"/>
        <rFont val="宋体"/>
        <family val="0"/>
      </rPr>
      <t>[2016]70</t>
    </r>
    <r>
      <rPr>
        <sz val="12"/>
        <rFont val="宋体"/>
        <family val="0"/>
      </rPr>
      <t>号</t>
    </r>
  </si>
  <si>
    <r>
      <t>粤财教〔2016〕336、仁财教</t>
    </r>
    <r>
      <rPr>
        <sz val="12"/>
        <rFont val="宋体"/>
        <family val="0"/>
      </rPr>
      <t>[2016]73</t>
    </r>
    <r>
      <rPr>
        <sz val="12"/>
        <rFont val="宋体"/>
        <family val="0"/>
      </rPr>
      <t>号</t>
    </r>
  </si>
  <si>
    <r>
      <t>粤财农〔2016〕161号、仁扶财（</t>
    </r>
    <r>
      <rPr>
        <sz val="12"/>
        <rFont val="宋体"/>
        <family val="0"/>
      </rPr>
      <t>2016</t>
    </r>
    <r>
      <rPr>
        <sz val="12"/>
        <rFont val="宋体"/>
        <family val="0"/>
      </rPr>
      <t>）</t>
    </r>
    <r>
      <rPr>
        <sz val="12"/>
        <rFont val="宋体"/>
        <family val="0"/>
      </rPr>
      <t>6</t>
    </r>
    <r>
      <rPr>
        <sz val="12"/>
        <rFont val="宋体"/>
        <family val="0"/>
      </rPr>
      <t>号</t>
    </r>
  </si>
  <si>
    <t>粤财社〔2016〕131号、</t>
  </si>
  <si>
    <t>粤财农〔2015〕448号</t>
  </si>
  <si>
    <r>
      <t>粤财农〔2015〕168号、仁财农</t>
    </r>
    <r>
      <rPr>
        <sz val="12"/>
        <rFont val="宋体"/>
        <family val="0"/>
      </rPr>
      <t>[2015]34</t>
    </r>
    <r>
      <rPr>
        <sz val="12"/>
        <rFont val="宋体"/>
        <family val="0"/>
      </rPr>
      <t>号</t>
    </r>
  </si>
  <si>
    <t>粤财农〔2015〕561号、</t>
  </si>
  <si>
    <t>粤财农〔2016〕65号、韶财农〔2016〕49号</t>
  </si>
  <si>
    <r>
      <t>粤财农〔2016〕79号、仁扶财【</t>
    </r>
    <r>
      <rPr>
        <sz val="12"/>
        <rFont val="宋体"/>
        <family val="0"/>
      </rPr>
      <t>2016</t>
    </r>
    <r>
      <rPr>
        <sz val="12"/>
        <rFont val="宋体"/>
        <family val="0"/>
      </rPr>
      <t>】</t>
    </r>
    <r>
      <rPr>
        <sz val="12"/>
        <rFont val="宋体"/>
        <family val="0"/>
      </rPr>
      <t>10</t>
    </r>
    <r>
      <rPr>
        <sz val="12"/>
        <rFont val="宋体"/>
        <family val="0"/>
      </rPr>
      <t>号</t>
    </r>
  </si>
  <si>
    <r>
      <t>粤财农〔2016〕312号、仁扶财[2016]11</t>
    </r>
    <r>
      <rPr>
        <sz val="10"/>
        <rFont val="宋体"/>
        <family val="0"/>
      </rPr>
      <t>号</t>
    </r>
  </si>
  <si>
    <t>韶财农〔2016〕72号\仁财农[2016]58号</t>
  </si>
  <si>
    <t>粤财农〔2015〕683号,粤财农〔2016〕120号、仁财农[2016]14号\仁财农（2016）60号</t>
  </si>
  <si>
    <t>粤财农〔2016〕218号、\仁扶财[2016]5号</t>
  </si>
  <si>
    <t>粤财农〔2015〕565号、仁扶财[2016]4号</t>
  </si>
  <si>
    <t>粤财农〔2016〕266号、仁财农[2016]101号</t>
  </si>
  <si>
    <t>粤财农〔2016〕232号、仁财农[2016]89号</t>
  </si>
  <si>
    <r>
      <t>韶财农〔2016〕97号</t>
    </r>
    <r>
      <rPr>
        <sz val="12"/>
        <rFont val="宋体"/>
        <family val="0"/>
      </rPr>
      <t>\仁扶财[2016]7号</t>
    </r>
  </si>
  <si>
    <r>
      <t>韶财农〔2016〕132号</t>
    </r>
    <r>
      <rPr>
        <sz val="12"/>
        <rFont val="宋体"/>
        <family val="0"/>
      </rPr>
      <t>\</t>
    </r>
    <r>
      <rPr>
        <sz val="12"/>
        <rFont val="宋体"/>
        <family val="0"/>
      </rPr>
      <t>仁扶财（</t>
    </r>
    <r>
      <rPr>
        <sz val="12"/>
        <rFont val="宋体"/>
        <family val="0"/>
      </rPr>
      <t>2016</t>
    </r>
    <r>
      <rPr>
        <sz val="12"/>
        <rFont val="宋体"/>
        <family val="0"/>
      </rPr>
      <t>）</t>
    </r>
    <r>
      <rPr>
        <sz val="12"/>
        <rFont val="宋体"/>
        <family val="0"/>
      </rPr>
      <t>8</t>
    </r>
    <r>
      <rPr>
        <sz val="12"/>
        <rFont val="宋体"/>
        <family val="0"/>
      </rPr>
      <t>号</t>
    </r>
  </si>
  <si>
    <r>
      <t>韶财农〔2016〕71号</t>
    </r>
    <r>
      <rPr>
        <sz val="12"/>
        <rFont val="宋体"/>
        <family val="0"/>
      </rPr>
      <t>\仁扶财【2016】3号</t>
    </r>
  </si>
  <si>
    <r>
      <t>韶财农〔2016〕76号</t>
    </r>
    <r>
      <rPr>
        <sz val="12"/>
        <rFont val="宋体"/>
        <family val="0"/>
      </rPr>
      <t>\仁扶财[2016]1号</t>
    </r>
  </si>
  <si>
    <r>
      <t>韶财农〔2016〕162号</t>
    </r>
    <r>
      <rPr>
        <sz val="12"/>
        <rFont val="宋体"/>
        <family val="0"/>
      </rPr>
      <t>\仁扶财【2017】1号</t>
    </r>
  </si>
  <si>
    <t>韶财农〔2016〕132号\仁扶财（2016）8号</t>
  </si>
  <si>
    <r>
      <t>韶财建〔2016〕13号</t>
    </r>
    <r>
      <rPr>
        <sz val="10"/>
        <rFont val="宋体"/>
        <family val="0"/>
      </rPr>
      <t>\仁财建（2016）6号</t>
    </r>
  </si>
  <si>
    <t>预字第[5]</t>
  </si>
  <si>
    <r>
      <t>韶财农〔2016〕207号</t>
    </r>
    <r>
      <rPr>
        <sz val="12"/>
        <rFont val="宋体"/>
        <family val="0"/>
      </rPr>
      <t>\仁扶财[2017]3号（以此为准）</t>
    </r>
  </si>
  <si>
    <r>
      <t>韶财农〔2016〕207号</t>
    </r>
    <r>
      <rPr>
        <sz val="12"/>
        <rFont val="宋体"/>
        <family val="0"/>
      </rPr>
      <t>\东财函（2016）2333号</t>
    </r>
  </si>
  <si>
    <r>
      <t>粤财教〔2016〕376号、仁财教</t>
    </r>
    <r>
      <rPr>
        <sz val="10"/>
        <color indexed="8"/>
        <rFont val="宋体"/>
        <family val="0"/>
      </rPr>
      <t>[2017]4</t>
    </r>
    <r>
      <rPr>
        <sz val="10"/>
        <color indexed="8"/>
        <rFont val="宋体"/>
        <family val="0"/>
      </rPr>
      <t>号</t>
    </r>
  </si>
  <si>
    <t>粤财教〔2017〕280号仁财教[2017]59号</t>
  </si>
  <si>
    <r>
      <t>粤财教〔2017〕342号仁财教</t>
    </r>
    <r>
      <rPr>
        <sz val="10"/>
        <color indexed="8"/>
        <rFont val="宋体"/>
        <family val="0"/>
      </rPr>
      <t>[2017]65</t>
    </r>
    <r>
      <rPr>
        <sz val="10"/>
        <color indexed="8"/>
        <rFont val="宋体"/>
        <family val="0"/>
      </rPr>
      <t>号</t>
    </r>
  </si>
  <si>
    <t>粤财农〔2017〕10号、仁扶财[2017]5号</t>
  </si>
  <si>
    <t>粤财农〔2017〕402号、仁扶办（2018）15号</t>
  </si>
  <si>
    <t>韶财农〔2016〕194号、仁财农[2016]147号</t>
  </si>
  <si>
    <t>粤财农〔2016〕346号、仁财农[2016]143号</t>
  </si>
  <si>
    <t>粤财农〔2016〕367号、仁财农[2016]146号</t>
  </si>
  <si>
    <t>粤财农〔2016〕323号、仁财农[2016]149号</t>
  </si>
  <si>
    <t>粤财农〔2016〕325号、仁扶财[2017]4号</t>
  </si>
  <si>
    <t>粤财农[2017]219号、仁财农[2017]74号</t>
  </si>
  <si>
    <t>粤财农〔2017〕137号、仁财农[2017]94号</t>
  </si>
  <si>
    <t>粤财农〔2017〕403号、仁扶办（2018）16号</t>
  </si>
  <si>
    <r>
      <t>韶财农〔2017〕22号仁扶财</t>
    </r>
    <r>
      <rPr>
        <sz val="12"/>
        <color indexed="8"/>
        <rFont val="宋体"/>
        <family val="0"/>
      </rPr>
      <t>[2017]2</t>
    </r>
    <r>
      <rPr>
        <sz val="12"/>
        <color indexed="8"/>
        <rFont val="宋体"/>
        <family val="0"/>
      </rPr>
      <t>号以此为准</t>
    </r>
  </si>
  <si>
    <r>
      <t>韶财农〔2017〕22号、仁扶财</t>
    </r>
    <r>
      <rPr>
        <sz val="12"/>
        <color indexed="8"/>
        <rFont val="宋体"/>
        <family val="0"/>
      </rPr>
      <t>[2017]2</t>
    </r>
    <r>
      <rPr>
        <sz val="12"/>
        <color indexed="8"/>
        <rFont val="宋体"/>
        <family val="0"/>
      </rPr>
      <t>号以此为准</t>
    </r>
  </si>
  <si>
    <r>
      <t>韶财建〔2017〕2号、仁建联字（</t>
    </r>
    <r>
      <rPr>
        <sz val="10"/>
        <color indexed="8"/>
        <rFont val="宋体"/>
        <family val="0"/>
      </rPr>
      <t>2017</t>
    </r>
    <r>
      <rPr>
        <sz val="10"/>
        <color indexed="8"/>
        <rFont val="宋体"/>
        <family val="0"/>
      </rPr>
      <t>）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号</t>
    </r>
  </si>
  <si>
    <r>
      <t>韶财农[2017]127号、仁扶财【</t>
    </r>
    <r>
      <rPr>
        <sz val="10"/>
        <color indexed="8"/>
        <rFont val="宋体"/>
        <family val="0"/>
      </rPr>
      <t>2017</t>
    </r>
    <r>
      <rPr>
        <sz val="10"/>
        <color indexed="8"/>
        <rFont val="宋体"/>
        <family val="0"/>
      </rPr>
      <t>】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号</t>
    </r>
  </si>
  <si>
    <t>仁财预（2017）</t>
  </si>
  <si>
    <r>
      <t>韶财农〔2017〕59号、仁扶财【</t>
    </r>
    <r>
      <rPr>
        <sz val="12"/>
        <color indexed="8"/>
        <rFont val="宋体"/>
        <family val="0"/>
      </rPr>
      <t>2017</t>
    </r>
    <r>
      <rPr>
        <sz val="12"/>
        <color indexed="8"/>
        <rFont val="宋体"/>
        <family val="0"/>
      </rPr>
      <t>】</t>
    </r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>号</t>
    </r>
  </si>
  <si>
    <t>粤财教[2018]19号、韶财教[2018]19号</t>
  </si>
  <si>
    <t>粤财农〔2018〕17号、仁扶办（2018）17号</t>
  </si>
  <si>
    <r>
      <t>韶财农〔2018〕35号、仁扶办（</t>
    </r>
    <r>
      <rPr>
        <sz val="12"/>
        <rFont val="宋体"/>
        <family val="0"/>
      </rPr>
      <t>2018</t>
    </r>
    <r>
      <rPr>
        <sz val="12"/>
        <rFont val="宋体"/>
        <family val="0"/>
      </rPr>
      <t>）</t>
    </r>
    <r>
      <rPr>
        <sz val="12"/>
        <rFont val="宋体"/>
        <family val="0"/>
      </rPr>
      <t>18</t>
    </r>
    <r>
      <rPr>
        <sz val="12"/>
        <rFont val="宋体"/>
        <family val="0"/>
      </rPr>
      <t>号</t>
    </r>
  </si>
  <si>
    <r>
      <t>粤财教〔2018〕30号、仁财教（</t>
    </r>
    <r>
      <rPr>
        <sz val="12"/>
        <rFont val="宋体"/>
        <family val="0"/>
      </rPr>
      <t>2018</t>
    </r>
    <r>
      <rPr>
        <sz val="12"/>
        <rFont val="宋体"/>
        <family val="0"/>
      </rPr>
      <t>）</t>
    </r>
    <r>
      <rPr>
        <sz val="12"/>
        <rFont val="宋体"/>
        <family val="0"/>
      </rPr>
      <t>24号</t>
    </r>
  </si>
  <si>
    <r>
      <t>粤财教〔2018〕155号、仁财教（</t>
    </r>
    <r>
      <rPr>
        <sz val="12"/>
        <rFont val="宋体"/>
        <family val="0"/>
      </rPr>
      <t>2018</t>
    </r>
    <r>
      <rPr>
        <sz val="12"/>
        <rFont val="宋体"/>
        <family val="0"/>
      </rPr>
      <t>）</t>
    </r>
    <r>
      <rPr>
        <sz val="12"/>
        <rFont val="宋体"/>
        <family val="0"/>
      </rPr>
      <t>24</t>
    </r>
    <r>
      <rPr>
        <sz val="12"/>
        <rFont val="宋体"/>
        <family val="0"/>
      </rPr>
      <t>号</t>
    </r>
  </si>
  <si>
    <r>
      <t>韶财建〔2018〕1号、仁财建（</t>
    </r>
    <r>
      <rPr>
        <sz val="12"/>
        <rFont val="宋体"/>
        <family val="0"/>
      </rPr>
      <t>2018</t>
    </r>
    <r>
      <rPr>
        <sz val="12"/>
        <rFont val="宋体"/>
        <family val="0"/>
      </rPr>
      <t>）</t>
    </r>
    <r>
      <rPr>
        <sz val="12"/>
        <rFont val="宋体"/>
        <family val="0"/>
      </rPr>
      <t>4号</t>
    </r>
  </si>
  <si>
    <t>县扶贫办、教育结算中心、住建局</t>
  </si>
  <si>
    <t>拨付各单位（乡镇）时间</t>
  </si>
  <si>
    <t>截至6月底未分配</t>
  </si>
  <si>
    <t>截至6月底未分配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</si>
</sst>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1">
    <font>
      <sz val="12"/>
      <name val="宋体"/>
      <family val="0"/>
    </font>
    <font>
      <b/>
      <u val="single"/>
      <sz val="24"/>
      <color indexed="8"/>
      <name val="宋体"/>
      <family val="0"/>
    </font>
    <font>
      <b/>
      <sz val="24"/>
      <color indexed="8"/>
      <name val="宋体"/>
      <family val="0"/>
    </font>
    <font>
      <b/>
      <u val="single"/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u val="single"/>
      <sz val="12"/>
      <color indexed="8"/>
      <name val="宋体"/>
      <family val="0"/>
    </font>
    <font>
      <b/>
      <u val="single"/>
      <sz val="2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u val="single"/>
      <sz val="12"/>
      <color indexed="8"/>
      <name val="宋体"/>
      <family val="0"/>
    </font>
    <font>
      <sz val="10"/>
      <name val="宋体"/>
      <family val="0"/>
    </font>
    <font>
      <u val="single"/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u val="single"/>
      <sz val="24"/>
      <name val="宋体"/>
      <family val="0"/>
    </font>
    <font>
      <b/>
      <sz val="8"/>
      <name val="宋体"/>
      <family val="0"/>
    </font>
    <font>
      <sz val="8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5" applyNumberFormat="0" applyAlignment="0" applyProtection="0"/>
    <xf numFmtId="0" fontId="22" fillId="14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26" fillId="10" borderId="0" applyNumberFormat="0" applyBorder="0" applyAlignment="0" applyProtection="0"/>
    <xf numFmtId="0" fontId="27" fillId="9" borderId="8" applyNumberFormat="0" applyAlignment="0" applyProtection="0"/>
    <xf numFmtId="0" fontId="28" fillId="3" borderId="5" applyNumberFormat="0" applyAlignment="0" applyProtection="0"/>
    <xf numFmtId="0" fontId="29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40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0" fontId="4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18" borderId="0" xfId="0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0" fillId="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18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0" fontId="32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177" fontId="0" fillId="0" borderId="18" xfId="0" applyNumberForma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7" fontId="0" fillId="0" borderId="20" xfId="0" applyNumberFormat="1" applyFill="1" applyBorder="1" applyAlignment="1">
      <alignment vertical="center"/>
    </xf>
    <xf numFmtId="0" fontId="33" fillId="0" borderId="16" xfId="0" applyFont="1" applyFill="1" applyBorder="1" applyAlignment="1">
      <alignment vertical="center" wrapText="1"/>
    </xf>
    <xf numFmtId="0" fontId="33" fillId="0" borderId="17" xfId="0" applyFont="1" applyFill="1" applyBorder="1" applyAlignment="1">
      <alignment vertical="center" wrapText="1"/>
    </xf>
    <xf numFmtId="177" fontId="0" fillId="0" borderId="21" xfId="0" applyNumberFormat="1" applyFill="1" applyBorder="1" applyAlignment="1">
      <alignment vertical="center"/>
    </xf>
    <xf numFmtId="0" fontId="0" fillId="18" borderId="16" xfId="0" applyFont="1" applyFill="1" applyBorder="1" applyAlignment="1">
      <alignment vertical="center" wrapText="1"/>
    </xf>
    <xf numFmtId="177" fontId="0" fillId="18" borderId="10" xfId="0" applyNumberFormat="1" applyFill="1" applyBorder="1" applyAlignment="1">
      <alignment vertical="center"/>
    </xf>
    <xf numFmtId="10" fontId="4" fillId="0" borderId="10" xfId="0" applyNumberFormat="1" applyFont="1" applyBorder="1" applyAlignment="1">
      <alignment vertical="center"/>
    </xf>
    <xf numFmtId="10" fontId="4" fillId="0" borderId="13" xfId="0" applyNumberFormat="1" applyFont="1" applyFill="1" applyBorder="1" applyAlignment="1">
      <alignment vertical="center"/>
    </xf>
    <xf numFmtId="10" fontId="4" fillId="0" borderId="15" xfId="0" applyNumberFormat="1" applyFont="1" applyFill="1" applyBorder="1" applyAlignment="1">
      <alignment vertical="center"/>
    </xf>
    <xf numFmtId="10" fontId="4" fillId="0" borderId="18" xfId="0" applyNumberFormat="1" applyFont="1" applyFill="1" applyBorder="1" applyAlignment="1">
      <alignment vertical="center"/>
    </xf>
    <xf numFmtId="10" fontId="4" fillId="0" borderId="11" xfId="0" applyNumberFormat="1" applyFont="1" applyFill="1" applyBorder="1" applyAlignment="1">
      <alignment vertical="center"/>
    </xf>
    <xf numFmtId="10" fontId="4" fillId="0" borderId="20" xfId="0" applyNumberFormat="1" applyFont="1" applyFill="1" applyBorder="1" applyAlignment="1">
      <alignment vertical="center"/>
    </xf>
    <xf numFmtId="10" fontId="4" fillId="0" borderId="21" xfId="0" applyNumberFormat="1" applyFont="1" applyFill="1" applyBorder="1" applyAlignment="1">
      <alignment vertical="center"/>
    </xf>
    <xf numFmtId="10" fontId="4" fillId="18" borderId="10" xfId="0" applyNumberFormat="1" applyFon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176" fontId="0" fillId="0" borderId="21" xfId="0" applyNumberFormat="1" applyFill="1" applyBorder="1" applyAlignment="1">
      <alignment vertical="center"/>
    </xf>
    <xf numFmtId="176" fontId="0" fillId="18" borderId="10" xfId="0" applyNumberForma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18" borderId="29" xfId="0" applyFill="1" applyBorder="1" applyAlignment="1">
      <alignment vertical="center"/>
    </xf>
    <xf numFmtId="0" fontId="31" fillId="0" borderId="16" xfId="0" applyFont="1" applyFill="1" applyBorder="1" applyAlignment="1">
      <alignment horizontal="left" vertical="center" wrapText="1"/>
    </xf>
    <xf numFmtId="0" fontId="0" fillId="0" borderId="30" xfId="0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0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6" fillId="19" borderId="0" xfId="0" applyFont="1" applyFill="1" applyAlignment="1">
      <alignment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6" fillId="20" borderId="12" xfId="0" applyNumberFormat="1" applyFont="1" applyFill="1" applyBorder="1" applyAlignment="1">
      <alignment horizontal="center" vertical="center" wrapText="1"/>
    </xf>
    <xf numFmtId="0" fontId="0" fillId="20" borderId="12" xfId="0" applyNumberFormat="1" applyFont="1" applyFill="1" applyBorder="1" applyAlignment="1">
      <alignment horizontal="center" vertical="center" wrapText="1"/>
    </xf>
    <xf numFmtId="0" fontId="0" fillId="20" borderId="10" xfId="0" applyNumberFormat="1" applyFont="1" applyFill="1" applyBorder="1" applyAlignment="1">
      <alignment horizontal="center" vertical="center" wrapText="1"/>
    </xf>
    <xf numFmtId="0" fontId="6" fillId="20" borderId="0" xfId="0" applyFont="1" applyFill="1" applyAlignment="1">
      <alignment vertical="center" wrapText="1"/>
    </xf>
    <xf numFmtId="0" fontId="6" fillId="20" borderId="10" xfId="0" applyFont="1" applyFill="1" applyBorder="1" applyAlignment="1">
      <alignment vertical="center" wrapText="1"/>
    </xf>
    <xf numFmtId="0" fontId="6" fillId="20" borderId="10" xfId="0" applyNumberFormat="1" applyFont="1" applyFill="1" applyBorder="1" applyAlignment="1">
      <alignment horizontal="center" vertical="center" wrapText="1"/>
    </xf>
    <xf numFmtId="0" fontId="6" fillId="20" borderId="11" xfId="0" applyNumberFormat="1" applyFont="1" applyFill="1" applyBorder="1" applyAlignment="1">
      <alignment horizontal="center" vertical="center" wrapText="1"/>
    </xf>
    <xf numFmtId="43" fontId="6" fillId="20" borderId="10" xfId="82" applyFont="1" applyFill="1" applyBorder="1" applyAlignment="1">
      <alignment horizontal="center" vertical="center" wrapText="1"/>
    </xf>
    <xf numFmtId="0" fontId="30" fillId="20" borderId="10" xfId="0" applyFont="1" applyFill="1" applyBorder="1" applyAlignment="1">
      <alignment vertical="center" wrapText="1"/>
    </xf>
    <xf numFmtId="43" fontId="5" fillId="20" borderId="11" xfId="0" applyNumberFormat="1" applyFont="1" applyFill="1" applyBorder="1" applyAlignment="1">
      <alignment horizontal="center" vertical="center" wrapText="1"/>
    </xf>
    <xf numFmtId="0" fontId="35" fillId="20" borderId="10" xfId="0" applyNumberFormat="1" applyFont="1" applyFill="1" applyBorder="1" applyAlignment="1">
      <alignment horizontal="center" vertical="center" wrapText="1"/>
    </xf>
    <xf numFmtId="0" fontId="0" fillId="20" borderId="0" xfId="0" applyFont="1" applyFill="1" applyAlignment="1">
      <alignment vertical="center" wrapText="1"/>
    </xf>
    <xf numFmtId="0" fontId="0" fillId="20" borderId="12" xfId="0" applyFont="1" applyFill="1" applyBorder="1" applyAlignment="1">
      <alignment vertical="center" wrapText="1"/>
    </xf>
    <xf numFmtId="0" fontId="0" fillId="20" borderId="13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0" fillId="20" borderId="13" xfId="0" applyFont="1" applyFill="1" applyBorder="1" applyAlignment="1">
      <alignment vertical="center" wrapText="1"/>
    </xf>
    <xf numFmtId="0" fontId="31" fillId="20" borderId="10" xfId="0" applyFont="1" applyFill="1" applyBorder="1" applyAlignment="1">
      <alignment horizontal="center" vertical="center" wrapText="1"/>
    </xf>
    <xf numFmtId="0" fontId="31" fillId="20" borderId="33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vertical="center" wrapText="1"/>
    </xf>
    <xf numFmtId="0" fontId="0" fillId="20" borderId="10" xfId="0" applyFont="1" applyFill="1" applyBorder="1" applyAlignment="1">
      <alignment vertical="center" wrapText="1"/>
    </xf>
    <xf numFmtId="0" fontId="0" fillId="20" borderId="33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vertical="center" wrapText="1"/>
    </xf>
    <xf numFmtId="0" fontId="4" fillId="21" borderId="11" xfId="0" applyFont="1" applyFill="1" applyBorder="1" applyAlignment="1">
      <alignment horizontal="center" vertical="center" wrapText="1"/>
    </xf>
    <xf numFmtId="0" fontId="4" fillId="21" borderId="10" xfId="0" applyNumberFormat="1" applyFont="1" applyFill="1" applyBorder="1" applyAlignment="1">
      <alignment horizontal="center" vertical="center" wrapText="1"/>
    </xf>
    <xf numFmtId="0" fontId="4" fillId="21" borderId="0" xfId="0" applyFont="1" applyFill="1" applyAlignment="1">
      <alignment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0" fillId="20" borderId="10" xfId="0" applyNumberFormat="1" applyFont="1" applyFill="1" applyBorder="1" applyAlignment="1">
      <alignment horizontal="center" vertical="center" wrapText="1"/>
    </xf>
    <xf numFmtId="43" fontId="0" fillId="20" borderId="10" xfId="82" applyFont="1" applyFill="1" applyBorder="1" applyAlignment="1">
      <alignment horizontal="center" vertical="center" wrapText="1"/>
    </xf>
    <xf numFmtId="43" fontId="0" fillId="20" borderId="10" xfId="82" applyFont="1" applyFill="1" applyBorder="1" applyAlignment="1">
      <alignment vertical="center" wrapText="1"/>
    </xf>
    <xf numFmtId="0" fontId="32" fillId="20" borderId="10" xfId="0" applyFont="1" applyFill="1" applyBorder="1" applyAlignment="1">
      <alignment vertical="center" wrapText="1"/>
    </xf>
    <xf numFmtId="0" fontId="0" fillId="20" borderId="12" xfId="0" applyNumberFormat="1" applyFont="1" applyFill="1" applyBorder="1" applyAlignment="1">
      <alignment horizontal="center" vertical="center" wrapText="1"/>
    </xf>
    <xf numFmtId="0" fontId="0" fillId="20" borderId="0" xfId="0" applyFont="1" applyFill="1" applyAlignment="1">
      <alignment horizontal="left" vertical="center" wrapText="1"/>
    </xf>
    <xf numFmtId="14" fontId="37" fillId="20" borderId="10" xfId="0" applyNumberFormat="1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0" fillId="20" borderId="33" xfId="0" applyFont="1" applyFill="1" applyBorder="1" applyAlignment="1">
      <alignment horizontal="center" vertical="center" wrapText="1"/>
    </xf>
    <xf numFmtId="0" fontId="31" fillId="20" borderId="10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vertical="center" wrapText="1"/>
    </xf>
    <xf numFmtId="0" fontId="0" fillId="20" borderId="0" xfId="0" applyFont="1" applyFill="1" applyAlignment="1">
      <alignment vertical="center" wrapText="1"/>
    </xf>
    <xf numFmtId="0" fontId="4" fillId="20" borderId="11" xfId="0" applyFont="1" applyFill="1" applyBorder="1" applyAlignment="1">
      <alignment vertical="center" wrapText="1"/>
    </xf>
    <xf numFmtId="0" fontId="35" fillId="20" borderId="33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vertical="center" wrapText="1"/>
    </xf>
    <xf numFmtId="0" fontId="35" fillId="20" borderId="10" xfId="0" applyFont="1" applyFill="1" applyBorder="1" applyAlignment="1">
      <alignment horizontal="center" vertical="center" wrapText="1"/>
    </xf>
    <xf numFmtId="0" fontId="10" fillId="20" borderId="3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vertical="center" wrapText="1"/>
    </xf>
    <xf numFmtId="0" fontId="5" fillId="21" borderId="11" xfId="0" applyFont="1" applyFill="1" applyBorder="1" applyAlignment="1">
      <alignment horizontal="center" vertical="center" wrapText="1"/>
    </xf>
    <xf numFmtId="0" fontId="5" fillId="21" borderId="10" xfId="0" applyNumberFormat="1" applyFont="1" applyFill="1" applyBorder="1" applyAlignment="1">
      <alignment horizontal="center" vertical="center" wrapText="1"/>
    </xf>
    <xf numFmtId="0" fontId="34" fillId="21" borderId="10" xfId="0" applyNumberFormat="1" applyFont="1" applyFill="1" applyBorder="1" applyAlignment="1">
      <alignment horizontal="center" vertical="center" wrapText="1"/>
    </xf>
    <xf numFmtId="0" fontId="5" fillId="21" borderId="0" xfId="0" applyFont="1" applyFill="1" applyAlignment="1">
      <alignment vertical="center" wrapText="1"/>
    </xf>
    <xf numFmtId="0" fontId="7" fillId="21" borderId="10" xfId="0" applyFont="1" applyFill="1" applyBorder="1" applyAlignment="1">
      <alignment vertical="center" wrapText="1"/>
    </xf>
    <xf numFmtId="0" fontId="6" fillId="21" borderId="0" xfId="0" applyFont="1" applyFill="1" applyAlignment="1">
      <alignment vertical="center" wrapText="1"/>
    </xf>
    <xf numFmtId="0" fontId="0" fillId="20" borderId="10" xfId="0" applyFill="1" applyBorder="1" applyAlignment="1">
      <alignment vertical="center" wrapText="1"/>
    </xf>
    <xf numFmtId="0" fontId="40" fillId="2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20" borderId="13" xfId="0" applyFont="1" applyFill="1" applyBorder="1" applyAlignment="1">
      <alignment horizontal="center" vertical="center" wrapText="1"/>
    </xf>
    <xf numFmtId="0" fontId="31" fillId="20" borderId="3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31" fillId="20" borderId="10" xfId="0" applyFont="1" applyFill="1" applyBorder="1" applyAlignment="1">
      <alignment horizontal="center" vertical="center" wrapText="1"/>
    </xf>
    <xf numFmtId="0" fontId="31" fillId="20" borderId="10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9" fillId="20" borderId="39" xfId="0" applyFont="1" applyFill="1" applyBorder="1" applyAlignment="1">
      <alignment horizontal="center" vertical="center" wrapText="1"/>
    </xf>
    <xf numFmtId="0" fontId="39" fillId="20" borderId="4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35" fillId="20" borderId="13" xfId="0" applyFont="1" applyFill="1" applyBorder="1" applyAlignment="1">
      <alignment horizontal="center" vertical="center" wrapText="1"/>
    </xf>
    <xf numFmtId="0" fontId="35" fillId="20" borderId="3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0" fillId="20" borderId="13" xfId="0" applyFont="1" applyFill="1" applyBorder="1" applyAlignment="1">
      <alignment horizontal="center" vertical="center" wrapText="1"/>
    </xf>
    <xf numFmtId="0" fontId="0" fillId="20" borderId="33" xfId="0" applyFont="1" applyFill="1" applyBorder="1" applyAlignment="1">
      <alignment horizontal="center" vertical="center" wrapText="1"/>
    </xf>
    <xf numFmtId="0" fontId="31" fillId="20" borderId="10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31" fillId="20" borderId="13" xfId="0" applyFont="1" applyFill="1" applyBorder="1" applyAlignment="1">
      <alignment horizontal="center" vertical="center" wrapText="1"/>
    </xf>
    <xf numFmtId="0" fontId="31" fillId="20" borderId="33" xfId="0" applyFont="1" applyFill="1" applyBorder="1" applyAlignment="1">
      <alignment horizontal="center" vertical="center" wrapText="1"/>
    </xf>
    <xf numFmtId="0" fontId="0" fillId="20" borderId="0" xfId="0" applyFont="1" applyFill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0" borderId="34" xfId="0" applyFont="1" applyFill="1" applyBorder="1" applyAlignment="1">
      <alignment horizontal="center" vertical="center" wrapText="1"/>
    </xf>
    <xf numFmtId="0" fontId="4" fillId="20" borderId="33" xfId="0" applyFont="1" applyFill="1" applyBorder="1" applyAlignment="1">
      <alignment horizontal="center" vertical="center" wrapText="1"/>
    </xf>
    <xf numFmtId="0" fontId="4" fillId="20" borderId="35" xfId="0" applyFont="1" applyFill="1" applyBorder="1" applyAlignment="1">
      <alignment horizontal="center" vertical="center" wrapText="1"/>
    </xf>
    <xf numFmtId="0" fontId="4" fillId="20" borderId="36" xfId="0" applyFont="1" applyFill="1" applyBorder="1" applyAlignment="1">
      <alignment horizontal="center" vertical="center" wrapText="1"/>
    </xf>
    <xf numFmtId="0" fontId="36" fillId="20" borderId="0" xfId="0" applyFont="1" applyFill="1" applyAlignment="1">
      <alignment horizontal="center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4" fillId="20" borderId="32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2 2" xfId="43"/>
    <cellStyle name="常规 13" xfId="44"/>
    <cellStyle name="常规 14" xfId="45"/>
    <cellStyle name="常规 15" xfId="46"/>
    <cellStyle name="常规 16" xfId="47"/>
    <cellStyle name="常规 19" xfId="48"/>
    <cellStyle name="常规 19 2 2 2" xfId="49"/>
    <cellStyle name="常规 2" xfId="50"/>
    <cellStyle name="常规 2 2 2" xfId="51"/>
    <cellStyle name="常规 20" xfId="52"/>
    <cellStyle name="常规 21" xfId="53"/>
    <cellStyle name="常规 22" xfId="54"/>
    <cellStyle name="常规 23" xfId="55"/>
    <cellStyle name="常规 24" xfId="56"/>
    <cellStyle name="常规 25" xfId="57"/>
    <cellStyle name="常规 26" xfId="58"/>
    <cellStyle name="常规 27" xfId="59"/>
    <cellStyle name="常规 28" xfId="60"/>
    <cellStyle name="常规 29" xfId="61"/>
    <cellStyle name="常规 3" xfId="62"/>
    <cellStyle name="常规 3 2" xfId="63"/>
    <cellStyle name="常规 30" xfId="64"/>
    <cellStyle name="常规 31" xfId="65"/>
    <cellStyle name="常规 4" xfId="66"/>
    <cellStyle name="常规 5" xfId="67"/>
    <cellStyle name="常规 6" xfId="68"/>
    <cellStyle name="常规 7" xfId="69"/>
    <cellStyle name="常规 8" xfId="70"/>
    <cellStyle name="常规 9" xfId="71"/>
    <cellStyle name="Hyperlink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千位分隔 16" xfId="83"/>
    <cellStyle name="千位分隔 17" xfId="84"/>
    <cellStyle name="千位分隔 18" xfId="85"/>
    <cellStyle name="千位分隔 19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8"/>
  <sheetViews>
    <sheetView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:B7"/>
    </sheetView>
  </sheetViews>
  <sheetFormatPr defaultColWidth="9.00390625" defaultRowHeight="14.25"/>
  <cols>
    <col min="1" max="1" width="4.50390625" style="13" customWidth="1"/>
    <col min="2" max="2" width="8.875" style="2" customWidth="1"/>
    <col min="3" max="3" width="8.50390625" style="13" customWidth="1"/>
    <col min="4" max="4" width="7.625" style="13" customWidth="1"/>
    <col min="5" max="5" width="7.125" style="13" customWidth="1"/>
    <col min="6" max="6" width="7.375" style="13" customWidth="1"/>
    <col min="7" max="7" width="8.25390625" style="13" customWidth="1"/>
    <col min="8" max="8" width="9.625" style="13" customWidth="1"/>
    <col min="9" max="9" width="8.25390625" style="13" customWidth="1"/>
    <col min="10" max="10" width="9.50390625" style="13" customWidth="1"/>
    <col min="11" max="12" width="8.25390625" style="13" customWidth="1"/>
    <col min="13" max="13" width="9.875" style="13" customWidth="1"/>
    <col min="14" max="21" width="8.25390625" style="13" customWidth="1"/>
    <col min="22" max="22" width="8.00390625" style="13" customWidth="1"/>
    <col min="23" max="24" width="6.00390625" style="13" customWidth="1"/>
    <col min="25" max="27" width="7.75390625" style="13" customWidth="1"/>
    <col min="28" max="28" width="8.125" style="13" customWidth="1"/>
    <col min="29" max="29" width="5.75390625" style="13" customWidth="1"/>
    <col min="30" max="30" width="10.75390625" style="13" customWidth="1"/>
    <col min="31" max="31" width="12.25390625" style="13" customWidth="1"/>
    <col min="32" max="32" width="7.25390625" style="13" customWidth="1"/>
    <col min="33" max="33" width="9.50390625" style="13" customWidth="1"/>
    <col min="34" max="34" width="6.75390625" style="13" customWidth="1"/>
    <col min="35" max="35" width="5.75390625" style="13" customWidth="1"/>
    <col min="36" max="36" width="8.75390625" style="91" customWidth="1"/>
    <col min="37" max="37" width="6.875" style="91" customWidth="1"/>
    <col min="38" max="38" width="7.625" style="91" customWidth="1"/>
    <col min="39" max="39" width="7.625" style="13" customWidth="1"/>
    <col min="40" max="40" width="6.50390625" style="13" customWidth="1"/>
    <col min="41" max="42" width="8.875" style="13" customWidth="1"/>
    <col min="43" max="43" width="6.625" style="13" customWidth="1"/>
    <col min="44" max="44" width="9.00390625" style="13" bestFit="1" customWidth="1"/>
    <col min="45" max="16384" width="9.00390625" style="13" customWidth="1"/>
  </cols>
  <sheetData>
    <row r="1" spans="1:43" ht="31.5">
      <c r="A1" s="184" t="s">
        <v>156</v>
      </c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</row>
    <row r="2" spans="1:43" ht="14.25">
      <c r="A2" s="187" t="s">
        <v>143</v>
      </c>
      <c r="B2" s="188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</row>
    <row r="3" spans="1:43" s="2" customFormat="1" ht="14.25">
      <c r="A3" s="167" t="s">
        <v>0</v>
      </c>
      <c r="B3" s="167" t="s">
        <v>1</v>
      </c>
      <c r="C3" s="169" t="s">
        <v>2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1"/>
    </row>
    <row r="4" spans="1:43" s="2" customFormat="1" ht="14.25">
      <c r="A4" s="168"/>
      <c r="B4" s="168"/>
      <c r="C4" s="169" t="s">
        <v>3</v>
      </c>
      <c r="D4" s="82"/>
      <c r="E4" s="166" t="s">
        <v>4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9" t="s">
        <v>5</v>
      </c>
      <c r="AC4" s="190"/>
      <c r="AD4" s="190"/>
      <c r="AE4" s="190"/>
      <c r="AF4" s="190"/>
      <c r="AG4" s="190"/>
      <c r="AH4" s="190"/>
      <c r="AI4" s="190"/>
      <c r="AJ4" s="191"/>
      <c r="AK4" s="175" t="s">
        <v>6</v>
      </c>
      <c r="AL4" s="175"/>
      <c r="AM4" s="166" t="s">
        <v>7</v>
      </c>
      <c r="AN4" s="166"/>
      <c r="AO4" s="166"/>
      <c r="AP4" s="166"/>
      <c r="AQ4" s="166"/>
    </row>
    <row r="5" spans="1:43" s="2" customFormat="1" ht="14.25" customHeight="1">
      <c r="A5" s="168"/>
      <c r="B5" s="168"/>
      <c r="C5" s="166"/>
      <c r="D5" s="167" t="s">
        <v>10</v>
      </c>
      <c r="E5" s="166" t="s">
        <v>11</v>
      </c>
      <c r="F5" s="166" t="s">
        <v>12</v>
      </c>
      <c r="G5" s="166"/>
      <c r="H5" s="166"/>
      <c r="I5" s="166"/>
      <c r="J5" s="166"/>
      <c r="K5" s="166"/>
      <c r="L5" s="164" t="s">
        <v>193</v>
      </c>
      <c r="M5" s="164" t="s">
        <v>192</v>
      </c>
      <c r="N5" s="160" t="s">
        <v>191</v>
      </c>
      <c r="O5" s="160" t="s">
        <v>194</v>
      </c>
      <c r="P5" s="160" t="s">
        <v>195</v>
      </c>
      <c r="Q5" s="161" t="s">
        <v>13</v>
      </c>
      <c r="R5" s="160" t="s">
        <v>196</v>
      </c>
      <c r="S5" s="160" t="s">
        <v>198</v>
      </c>
      <c r="T5" s="161" t="s">
        <v>14</v>
      </c>
      <c r="U5" s="172" t="s">
        <v>199</v>
      </c>
      <c r="V5" s="172" t="s">
        <v>200</v>
      </c>
      <c r="W5" s="171" t="s">
        <v>15</v>
      </c>
      <c r="X5" s="171" t="s">
        <v>16</v>
      </c>
      <c r="Y5" s="172" t="s">
        <v>201</v>
      </c>
      <c r="Z5" s="172" t="s">
        <v>202</v>
      </c>
      <c r="AA5" s="178" t="s">
        <v>203</v>
      </c>
      <c r="AB5" s="166" t="s">
        <v>17</v>
      </c>
      <c r="AC5" s="166" t="s">
        <v>12</v>
      </c>
      <c r="AD5" s="166"/>
      <c r="AE5" s="166"/>
      <c r="AF5" s="160" t="s">
        <v>206</v>
      </c>
      <c r="AG5" s="160" t="s">
        <v>207</v>
      </c>
      <c r="AH5" s="160" t="s">
        <v>208</v>
      </c>
      <c r="AI5" s="172" t="s">
        <v>209</v>
      </c>
      <c r="AJ5" s="173" t="s">
        <v>210</v>
      </c>
      <c r="AK5" s="175" t="s">
        <v>18</v>
      </c>
      <c r="AL5" s="176" t="s">
        <v>211</v>
      </c>
      <c r="AM5" s="166" t="s">
        <v>20</v>
      </c>
      <c r="AN5" s="180" t="s">
        <v>12</v>
      </c>
      <c r="AO5" s="181"/>
      <c r="AP5" s="164" t="s">
        <v>213</v>
      </c>
      <c r="AQ5" s="171"/>
    </row>
    <row r="6" spans="1:43" s="2" customFormat="1" ht="99.75">
      <c r="A6" s="168"/>
      <c r="B6" s="168"/>
      <c r="C6" s="166"/>
      <c r="D6" s="170"/>
      <c r="E6" s="166"/>
      <c r="F6" s="6" t="s">
        <v>21</v>
      </c>
      <c r="G6" s="143" t="s">
        <v>188</v>
      </c>
      <c r="H6" s="143" t="s">
        <v>189</v>
      </c>
      <c r="I6" s="14" t="s">
        <v>22</v>
      </c>
      <c r="J6" s="143" t="s">
        <v>190</v>
      </c>
      <c r="K6" s="144" t="s">
        <v>197</v>
      </c>
      <c r="L6" s="165"/>
      <c r="M6" s="165"/>
      <c r="N6" s="161"/>
      <c r="O6" s="161"/>
      <c r="P6" s="161"/>
      <c r="Q6" s="161"/>
      <c r="R6" s="161"/>
      <c r="S6" s="161"/>
      <c r="T6" s="161"/>
      <c r="U6" s="171"/>
      <c r="V6" s="171"/>
      <c r="W6" s="171"/>
      <c r="X6" s="171"/>
      <c r="Y6" s="171"/>
      <c r="Z6" s="171"/>
      <c r="AA6" s="179"/>
      <c r="AB6" s="166"/>
      <c r="AC6" s="83" t="s">
        <v>21</v>
      </c>
      <c r="AD6" s="143" t="s">
        <v>204</v>
      </c>
      <c r="AE6" s="143" t="s">
        <v>205</v>
      </c>
      <c r="AF6" s="161"/>
      <c r="AG6" s="161"/>
      <c r="AH6" s="161"/>
      <c r="AI6" s="171"/>
      <c r="AJ6" s="174"/>
      <c r="AK6" s="175"/>
      <c r="AL6" s="177"/>
      <c r="AM6" s="166"/>
      <c r="AN6" s="83" t="s">
        <v>21</v>
      </c>
      <c r="AO6" s="145" t="s">
        <v>212</v>
      </c>
      <c r="AP6" s="165"/>
      <c r="AQ6" s="171"/>
    </row>
    <row r="7" spans="1:43" s="136" customFormat="1" ht="35.25" customHeight="1">
      <c r="A7" s="192" t="s">
        <v>240</v>
      </c>
      <c r="B7" s="193"/>
      <c r="C7" s="131"/>
      <c r="D7" s="131"/>
      <c r="E7" s="131"/>
      <c r="F7" s="131"/>
      <c r="G7" s="130" t="s">
        <v>157</v>
      </c>
      <c r="H7" s="130" t="s">
        <v>158</v>
      </c>
      <c r="I7" s="132"/>
      <c r="J7" s="130" t="s">
        <v>159</v>
      </c>
      <c r="K7" s="130" t="s">
        <v>160</v>
      </c>
      <c r="L7" s="130" t="s">
        <v>161</v>
      </c>
      <c r="M7" s="133"/>
      <c r="N7" s="132"/>
      <c r="O7" s="130" t="s">
        <v>162</v>
      </c>
      <c r="P7" s="132"/>
      <c r="Q7" s="132"/>
      <c r="R7" s="130" t="s">
        <v>163</v>
      </c>
      <c r="S7" s="130" t="s">
        <v>164</v>
      </c>
      <c r="T7" s="132"/>
      <c r="U7" s="130" t="s">
        <v>165</v>
      </c>
      <c r="V7" s="130" t="s">
        <v>166</v>
      </c>
      <c r="W7" s="134"/>
      <c r="X7" s="134"/>
      <c r="Y7" s="130" t="s">
        <v>166</v>
      </c>
      <c r="Z7" s="130" t="s">
        <v>167</v>
      </c>
      <c r="AA7" s="130" t="s">
        <v>168</v>
      </c>
      <c r="AB7" s="131"/>
      <c r="AC7" s="135"/>
      <c r="AD7" s="130" t="s">
        <v>159</v>
      </c>
      <c r="AE7" s="130" t="s">
        <v>159</v>
      </c>
      <c r="AF7" s="130" t="s">
        <v>169</v>
      </c>
      <c r="AG7" s="130" t="s">
        <v>170</v>
      </c>
      <c r="AH7" s="130" t="s">
        <v>171</v>
      </c>
      <c r="AI7" s="130" t="s">
        <v>159</v>
      </c>
      <c r="AJ7" s="130" t="s">
        <v>172</v>
      </c>
      <c r="AK7" s="131"/>
      <c r="AL7" s="134" t="s">
        <v>174</v>
      </c>
      <c r="AM7" s="131"/>
      <c r="AN7" s="135"/>
      <c r="AO7" s="130" t="s">
        <v>173</v>
      </c>
      <c r="AP7" s="130" t="s">
        <v>173</v>
      </c>
      <c r="AQ7" s="134"/>
    </row>
    <row r="8" spans="1:43" s="155" customFormat="1" ht="36" customHeight="1">
      <c r="A8" s="150"/>
      <c r="B8" s="151" t="s">
        <v>23</v>
      </c>
      <c r="C8" s="152">
        <f aca="true" t="shared" si="0" ref="C8:C20">E8+AB8+AK8+AM8</f>
        <v>14865.202</v>
      </c>
      <c r="D8" s="152">
        <f aca="true" t="shared" si="1" ref="D8:D20">F8+AC8+AN8</f>
        <v>5672.672</v>
      </c>
      <c r="E8" s="152">
        <f aca="true" t="shared" si="2" ref="E8:E20">SUM(G8:AA8)</f>
        <v>9838.109999999999</v>
      </c>
      <c r="F8" s="152">
        <f aca="true" t="shared" si="3" ref="F8:F20">SUM(G8:K8)</f>
        <v>3041.48</v>
      </c>
      <c r="G8" s="153">
        <f>SUM(G9:G20)</f>
        <v>18.3</v>
      </c>
      <c r="H8" s="153">
        <f>SUM(H9:H20)</f>
        <v>150.18</v>
      </c>
      <c r="I8" s="153">
        <f>SUM(I9:I20)</f>
        <v>0</v>
      </c>
      <c r="J8" s="153">
        <f>SUM(J9:J20)</f>
        <v>2785</v>
      </c>
      <c r="K8" s="153">
        <f>SUM(K9:K20)</f>
        <v>88</v>
      </c>
      <c r="L8" s="153">
        <f>SUM(L9:L20)</f>
        <v>4972.5</v>
      </c>
      <c r="M8" s="154">
        <v>0</v>
      </c>
      <c r="N8" s="153">
        <f aca="true" t="shared" si="4" ref="N8:AA8">SUM(N9:N20)</f>
        <v>0</v>
      </c>
      <c r="O8" s="153">
        <f t="shared" si="4"/>
        <v>0.03</v>
      </c>
      <c r="P8" s="153">
        <f t="shared" si="4"/>
        <v>0</v>
      </c>
      <c r="Q8" s="153">
        <f t="shared" si="4"/>
        <v>0</v>
      </c>
      <c r="R8" s="153">
        <f t="shared" si="4"/>
        <v>12</v>
      </c>
      <c r="S8" s="153">
        <f t="shared" si="4"/>
        <v>60</v>
      </c>
      <c r="T8" s="153">
        <f t="shared" si="4"/>
        <v>0</v>
      </c>
      <c r="U8" s="153">
        <f t="shared" si="4"/>
        <v>90</v>
      </c>
      <c r="V8" s="153">
        <f t="shared" si="4"/>
        <v>61</v>
      </c>
      <c r="W8" s="153">
        <f t="shared" si="4"/>
        <v>0</v>
      </c>
      <c r="X8" s="153">
        <f t="shared" si="4"/>
        <v>0</v>
      </c>
      <c r="Y8" s="153">
        <f t="shared" si="4"/>
        <v>33</v>
      </c>
      <c r="Z8" s="153">
        <f t="shared" si="4"/>
        <v>936.6</v>
      </c>
      <c r="AA8" s="153">
        <f t="shared" si="4"/>
        <v>631.5</v>
      </c>
      <c r="AB8" s="152">
        <f aca="true" t="shared" si="5" ref="AB8:AB19">SUM(AD8:AJ8)</f>
        <v>1474.0919999999999</v>
      </c>
      <c r="AC8" s="152">
        <f aca="true" t="shared" si="6" ref="AC8:AC20">SUM(AD8:AE8)</f>
        <v>657.7919999999999</v>
      </c>
      <c r="AD8" s="153">
        <f aca="true" t="shared" si="7" ref="AD8:AJ8">SUM(AD9:AD20)</f>
        <v>201.62999999999997</v>
      </c>
      <c r="AE8" s="153">
        <f t="shared" si="7"/>
        <v>456.162</v>
      </c>
      <c r="AF8" s="153">
        <f t="shared" si="7"/>
        <v>60</v>
      </c>
      <c r="AG8" s="153">
        <f t="shared" si="7"/>
        <v>29</v>
      </c>
      <c r="AH8" s="153">
        <f t="shared" si="7"/>
        <v>300</v>
      </c>
      <c r="AI8" s="153">
        <f t="shared" si="7"/>
        <v>7</v>
      </c>
      <c r="AJ8" s="153">
        <f t="shared" si="7"/>
        <v>420.3</v>
      </c>
      <c r="AK8" s="152">
        <f>AL8</f>
        <v>279.6</v>
      </c>
      <c r="AL8" s="153">
        <f>AL9+AL10+AL11+AL12+AL13+AL14+AL15+AL16+AL17+AL18+AL19+AL20</f>
        <v>279.6</v>
      </c>
      <c r="AM8" s="152">
        <f>SUM(AO8:AQ8)</f>
        <v>3273.3999999999996</v>
      </c>
      <c r="AN8" s="152">
        <f>AO8</f>
        <v>1973.3999999999999</v>
      </c>
      <c r="AO8" s="153">
        <f>SUM(AO9:AO20)</f>
        <v>1973.3999999999999</v>
      </c>
      <c r="AP8" s="153">
        <f>SUM(AP9:AP20)</f>
        <v>1300</v>
      </c>
      <c r="AQ8" s="153"/>
    </row>
    <row r="9" spans="1:43" ht="36" customHeight="1">
      <c r="A9" s="16">
        <v>1</v>
      </c>
      <c r="B9" s="22" t="s">
        <v>24</v>
      </c>
      <c r="C9" s="15">
        <f t="shared" si="0"/>
        <v>752.7760000000001</v>
      </c>
      <c r="D9" s="15">
        <f t="shared" si="1"/>
        <v>734.7760000000001</v>
      </c>
      <c r="E9" s="15">
        <f t="shared" si="2"/>
        <v>434</v>
      </c>
      <c r="F9" s="15">
        <f t="shared" si="3"/>
        <v>425</v>
      </c>
      <c r="G9" s="17"/>
      <c r="H9" s="17"/>
      <c r="I9" s="17"/>
      <c r="J9" s="17">
        <v>412</v>
      </c>
      <c r="K9" s="17">
        <v>13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>
        <v>4</v>
      </c>
      <c r="W9" s="17"/>
      <c r="X9" s="17"/>
      <c r="Y9" s="17">
        <v>5</v>
      </c>
      <c r="Z9" s="17"/>
      <c r="AA9" s="17"/>
      <c r="AB9" s="15">
        <f t="shared" si="5"/>
        <v>106.27600000000001</v>
      </c>
      <c r="AC9" s="15">
        <f t="shared" si="6"/>
        <v>97.27600000000001</v>
      </c>
      <c r="AD9" s="21">
        <v>29.82</v>
      </c>
      <c r="AE9" s="21">
        <v>67.456</v>
      </c>
      <c r="AF9" s="21"/>
      <c r="AG9" s="21">
        <v>9</v>
      </c>
      <c r="AH9" s="21"/>
      <c r="AI9" s="21"/>
      <c r="AJ9" s="21"/>
      <c r="AK9" s="90">
        <f aca="true" t="shared" si="8" ref="AK9:AK19">AL9</f>
        <v>0</v>
      </c>
      <c r="AL9" s="89"/>
      <c r="AM9" s="15">
        <f>SUM(AO9:AQ9)</f>
        <v>212.5</v>
      </c>
      <c r="AN9" s="15">
        <f>AO9</f>
        <v>212.5</v>
      </c>
      <c r="AO9" s="21">
        <v>212.5</v>
      </c>
      <c r="AP9" s="89">
        <v>0</v>
      </c>
      <c r="AQ9" s="21"/>
    </row>
    <row r="10" spans="1:43" ht="36" customHeight="1">
      <c r="A10" s="16">
        <v>2</v>
      </c>
      <c r="B10" s="88" t="s">
        <v>25</v>
      </c>
      <c r="C10" s="15">
        <f t="shared" si="0"/>
        <v>131.902</v>
      </c>
      <c r="D10" s="15">
        <f t="shared" si="1"/>
        <v>121.90199999999999</v>
      </c>
      <c r="E10" s="15">
        <f t="shared" si="2"/>
        <v>79.1</v>
      </c>
      <c r="F10" s="15">
        <f t="shared" si="3"/>
        <v>69.1</v>
      </c>
      <c r="G10" s="17"/>
      <c r="H10" s="17"/>
      <c r="I10" s="17"/>
      <c r="J10" s="17">
        <v>67</v>
      </c>
      <c r="K10" s="17">
        <v>2.1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>
        <v>6</v>
      </c>
      <c r="W10" s="17"/>
      <c r="X10" s="17"/>
      <c r="Y10" s="17">
        <v>4</v>
      </c>
      <c r="Z10" s="17"/>
      <c r="AA10" s="17"/>
      <c r="AB10" s="15">
        <f t="shared" si="5"/>
        <v>15.802</v>
      </c>
      <c r="AC10" s="15">
        <f t="shared" si="6"/>
        <v>15.802</v>
      </c>
      <c r="AD10" s="21">
        <v>4.84</v>
      </c>
      <c r="AE10" s="21">
        <v>10.962</v>
      </c>
      <c r="AF10" s="21"/>
      <c r="AG10" s="21"/>
      <c r="AH10" s="21"/>
      <c r="AI10" s="21"/>
      <c r="AJ10" s="21"/>
      <c r="AK10" s="90">
        <f t="shared" si="8"/>
        <v>0</v>
      </c>
      <c r="AL10" s="89"/>
      <c r="AM10" s="15">
        <f>SUM(AO10:AQ10)</f>
        <v>37</v>
      </c>
      <c r="AN10" s="15">
        <f>AO10</f>
        <v>37</v>
      </c>
      <c r="AO10" s="21">
        <v>37</v>
      </c>
      <c r="AP10" s="89">
        <v>0</v>
      </c>
      <c r="AQ10" s="21"/>
    </row>
    <row r="11" spans="1:43" ht="36" customHeight="1">
      <c r="A11" s="16">
        <v>3</v>
      </c>
      <c r="B11" s="22" t="s">
        <v>26</v>
      </c>
      <c r="C11" s="15">
        <f t="shared" si="0"/>
        <v>505.614</v>
      </c>
      <c r="D11" s="15">
        <f t="shared" si="1"/>
        <v>304.614</v>
      </c>
      <c r="E11" s="15">
        <f t="shared" si="2"/>
        <v>171.2</v>
      </c>
      <c r="F11" s="15">
        <f t="shared" si="3"/>
        <v>171.2</v>
      </c>
      <c r="G11" s="17"/>
      <c r="H11" s="17"/>
      <c r="I11" s="17"/>
      <c r="J11" s="17">
        <v>166</v>
      </c>
      <c r="K11" s="17">
        <v>5.2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5">
        <f t="shared" si="5"/>
        <v>40.214</v>
      </c>
      <c r="AC11" s="15">
        <f t="shared" si="6"/>
        <v>39.214</v>
      </c>
      <c r="AD11" s="21">
        <v>12.02</v>
      </c>
      <c r="AE11" s="21">
        <v>27.194</v>
      </c>
      <c r="AF11" s="21"/>
      <c r="AG11" s="21"/>
      <c r="AH11" s="21"/>
      <c r="AI11" s="21">
        <v>1</v>
      </c>
      <c r="AJ11" s="21"/>
      <c r="AK11" s="90">
        <f t="shared" si="8"/>
        <v>0</v>
      </c>
      <c r="AL11" s="89"/>
      <c r="AM11" s="15">
        <f>SUM(AO11:AQ11)</f>
        <v>294.2</v>
      </c>
      <c r="AN11" s="15">
        <f>AO11</f>
        <v>94.2</v>
      </c>
      <c r="AO11" s="21">
        <v>94.2</v>
      </c>
      <c r="AP11" s="89">
        <v>200</v>
      </c>
      <c r="AQ11" s="21"/>
    </row>
    <row r="12" spans="1:43" ht="36" customHeight="1">
      <c r="A12" s="16">
        <v>4</v>
      </c>
      <c r="B12" s="22" t="s">
        <v>27</v>
      </c>
      <c r="C12" s="15">
        <f t="shared" si="0"/>
        <v>501.049</v>
      </c>
      <c r="D12" s="15">
        <f t="shared" si="1"/>
        <v>395.049</v>
      </c>
      <c r="E12" s="15">
        <f t="shared" si="2"/>
        <v>231.9</v>
      </c>
      <c r="F12" s="15">
        <f t="shared" si="3"/>
        <v>225.9</v>
      </c>
      <c r="G12" s="17"/>
      <c r="H12" s="17"/>
      <c r="I12" s="17"/>
      <c r="J12" s="17">
        <v>219</v>
      </c>
      <c r="K12" s="17">
        <v>6.9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>
        <v>6</v>
      </c>
      <c r="Z12" s="17"/>
      <c r="AA12" s="17"/>
      <c r="AB12" s="15">
        <f t="shared" si="5"/>
        <v>51.749</v>
      </c>
      <c r="AC12" s="15">
        <f t="shared" si="6"/>
        <v>51.749</v>
      </c>
      <c r="AD12" s="21">
        <v>15.86</v>
      </c>
      <c r="AE12" s="21">
        <v>35.889</v>
      </c>
      <c r="AF12" s="21"/>
      <c r="AG12" s="21"/>
      <c r="AH12" s="21"/>
      <c r="AI12" s="21"/>
      <c r="AJ12" s="21"/>
      <c r="AK12" s="90">
        <f t="shared" si="8"/>
        <v>0</v>
      </c>
      <c r="AL12" s="89"/>
      <c r="AM12" s="15">
        <f>SUM(AO12:AQ12)</f>
        <v>217.4</v>
      </c>
      <c r="AN12" s="15">
        <f>AO12</f>
        <v>117.4</v>
      </c>
      <c r="AO12" s="21">
        <v>117.4</v>
      </c>
      <c r="AP12" s="89">
        <v>100</v>
      </c>
      <c r="AQ12" s="21"/>
    </row>
    <row r="13" spans="1:43" ht="36" customHeight="1">
      <c r="A13" s="16">
        <v>5</v>
      </c>
      <c r="B13" s="22" t="s">
        <v>28</v>
      </c>
      <c r="C13" s="15">
        <f t="shared" si="0"/>
        <v>162.73499999999999</v>
      </c>
      <c r="D13" s="15">
        <f t="shared" si="1"/>
        <v>142.73499999999999</v>
      </c>
      <c r="E13" s="15">
        <f t="shared" si="2"/>
        <v>94.6</v>
      </c>
      <c r="F13" s="15">
        <f t="shared" si="3"/>
        <v>85.6</v>
      </c>
      <c r="G13" s="17"/>
      <c r="H13" s="17"/>
      <c r="I13" s="17"/>
      <c r="J13" s="17">
        <v>83</v>
      </c>
      <c r="K13" s="17">
        <v>2.6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>
        <v>5</v>
      </c>
      <c r="W13" s="17"/>
      <c r="X13" s="17"/>
      <c r="Y13" s="17">
        <v>4</v>
      </c>
      <c r="Z13" s="17"/>
      <c r="AA13" s="17"/>
      <c r="AB13" s="15">
        <f t="shared" si="5"/>
        <v>30.535</v>
      </c>
      <c r="AC13" s="15">
        <f t="shared" si="6"/>
        <v>19.535</v>
      </c>
      <c r="AD13" s="21">
        <v>6</v>
      </c>
      <c r="AE13" s="21">
        <v>13.535</v>
      </c>
      <c r="AF13" s="21"/>
      <c r="AG13" s="21">
        <v>11</v>
      </c>
      <c r="AH13" s="21"/>
      <c r="AI13" s="21"/>
      <c r="AJ13" s="21"/>
      <c r="AK13" s="90">
        <f t="shared" si="8"/>
        <v>0</v>
      </c>
      <c r="AL13" s="89"/>
      <c r="AM13" s="15">
        <f aca="true" t="shared" si="9" ref="AM13:AM20">SUM(AO13:AQ13)</f>
        <v>37.6</v>
      </c>
      <c r="AN13" s="15">
        <f aca="true" t="shared" si="10" ref="AN13:AN20">AO13</f>
        <v>37.6</v>
      </c>
      <c r="AO13" s="21">
        <v>37.6</v>
      </c>
      <c r="AP13" s="89">
        <v>0</v>
      </c>
      <c r="AQ13" s="21"/>
    </row>
    <row r="14" spans="1:43" ht="36" customHeight="1">
      <c r="A14" s="16">
        <v>6</v>
      </c>
      <c r="B14" s="22" t="s">
        <v>29</v>
      </c>
      <c r="C14" s="15">
        <f t="shared" si="0"/>
        <v>1429.4360000000001</v>
      </c>
      <c r="D14" s="15">
        <f t="shared" si="1"/>
        <v>922.436</v>
      </c>
      <c r="E14" s="15">
        <f t="shared" si="2"/>
        <v>531</v>
      </c>
      <c r="F14" s="15">
        <f t="shared" si="3"/>
        <v>522</v>
      </c>
      <c r="G14" s="17"/>
      <c r="H14" s="17"/>
      <c r="I14" s="17"/>
      <c r="J14" s="17">
        <v>506</v>
      </c>
      <c r="K14" s="17">
        <v>16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>
        <v>9</v>
      </c>
      <c r="W14" s="17"/>
      <c r="X14" s="17"/>
      <c r="Y14" s="17"/>
      <c r="Z14" s="17"/>
      <c r="AA14" s="17"/>
      <c r="AB14" s="15">
        <f t="shared" si="5"/>
        <v>367.536</v>
      </c>
      <c r="AC14" s="15">
        <f t="shared" si="6"/>
        <v>119.536</v>
      </c>
      <c r="AD14" s="21">
        <v>36.64</v>
      </c>
      <c r="AE14" s="21">
        <v>82.896</v>
      </c>
      <c r="AF14" s="21">
        <v>40</v>
      </c>
      <c r="AG14" s="21">
        <v>5</v>
      </c>
      <c r="AH14" s="21">
        <v>200</v>
      </c>
      <c r="AI14" s="21">
        <v>3</v>
      </c>
      <c r="AJ14" s="21"/>
      <c r="AK14" s="90">
        <f t="shared" si="8"/>
        <v>0</v>
      </c>
      <c r="AL14" s="89"/>
      <c r="AM14" s="15">
        <f t="shared" si="9"/>
        <v>530.9</v>
      </c>
      <c r="AN14" s="15">
        <f t="shared" si="10"/>
        <v>280.9</v>
      </c>
      <c r="AO14" s="21">
        <v>280.9</v>
      </c>
      <c r="AP14" s="89">
        <v>250</v>
      </c>
      <c r="AQ14" s="21"/>
    </row>
    <row r="15" spans="1:43" ht="36" customHeight="1">
      <c r="A15" s="16">
        <v>7</v>
      </c>
      <c r="B15" s="22" t="s">
        <v>30</v>
      </c>
      <c r="C15" s="15">
        <f t="shared" si="0"/>
        <v>516.715</v>
      </c>
      <c r="D15" s="15">
        <f t="shared" si="1"/>
        <v>366.71500000000003</v>
      </c>
      <c r="E15" s="15">
        <f t="shared" si="2"/>
        <v>207.3</v>
      </c>
      <c r="F15" s="15">
        <f t="shared" si="3"/>
        <v>207.3</v>
      </c>
      <c r="G15" s="17"/>
      <c r="H15" s="17"/>
      <c r="I15" s="17"/>
      <c r="J15" s="17">
        <v>201</v>
      </c>
      <c r="K15" s="17">
        <v>6.3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5">
        <f t="shared" si="5"/>
        <v>47.415</v>
      </c>
      <c r="AC15" s="15">
        <f t="shared" si="6"/>
        <v>47.415</v>
      </c>
      <c r="AD15" s="21">
        <v>14.53</v>
      </c>
      <c r="AE15" s="21">
        <v>32.885</v>
      </c>
      <c r="AF15" s="21"/>
      <c r="AG15" s="21"/>
      <c r="AH15" s="21"/>
      <c r="AI15" s="21"/>
      <c r="AJ15" s="21"/>
      <c r="AK15" s="90">
        <f t="shared" si="8"/>
        <v>0</v>
      </c>
      <c r="AL15" s="89"/>
      <c r="AM15" s="15">
        <f t="shared" si="9"/>
        <v>262</v>
      </c>
      <c r="AN15" s="15">
        <f t="shared" si="10"/>
        <v>112</v>
      </c>
      <c r="AO15" s="21">
        <v>112</v>
      </c>
      <c r="AP15" s="89">
        <v>150</v>
      </c>
      <c r="AQ15" s="21"/>
    </row>
    <row r="16" spans="1:43" ht="36" customHeight="1">
      <c r="A16" s="16">
        <v>8</v>
      </c>
      <c r="B16" s="22" t="s">
        <v>31</v>
      </c>
      <c r="C16" s="15">
        <f t="shared" si="0"/>
        <v>1199.281</v>
      </c>
      <c r="D16" s="15">
        <f t="shared" si="1"/>
        <v>851.281</v>
      </c>
      <c r="E16" s="15">
        <f t="shared" si="2"/>
        <v>496.7</v>
      </c>
      <c r="F16" s="15">
        <f t="shared" si="3"/>
        <v>474.7</v>
      </c>
      <c r="G16" s="17"/>
      <c r="H16" s="17"/>
      <c r="I16" s="17"/>
      <c r="J16" s="17">
        <v>460</v>
      </c>
      <c r="K16" s="17">
        <v>14.7</v>
      </c>
      <c r="L16" s="17"/>
      <c r="M16" s="17"/>
      <c r="N16" s="17"/>
      <c r="O16" s="17"/>
      <c r="P16" s="17"/>
      <c r="Q16" s="17"/>
      <c r="R16" s="17">
        <v>5</v>
      </c>
      <c r="S16" s="17"/>
      <c r="T16" s="17"/>
      <c r="U16" s="17"/>
      <c r="V16" s="17">
        <v>9</v>
      </c>
      <c r="W16" s="17"/>
      <c r="X16" s="17"/>
      <c r="Y16" s="17">
        <v>8</v>
      </c>
      <c r="Z16" s="17"/>
      <c r="AA16" s="17"/>
      <c r="AB16" s="15">
        <f t="shared" si="5"/>
        <v>234.681</v>
      </c>
      <c r="AC16" s="15">
        <f t="shared" si="6"/>
        <v>108.68100000000001</v>
      </c>
      <c r="AD16" s="21">
        <v>33.32</v>
      </c>
      <c r="AE16" s="21">
        <v>75.361</v>
      </c>
      <c r="AF16" s="21">
        <v>20</v>
      </c>
      <c r="AG16" s="21">
        <v>4</v>
      </c>
      <c r="AH16" s="21">
        <v>100</v>
      </c>
      <c r="AI16" s="21">
        <v>2</v>
      </c>
      <c r="AJ16" s="21"/>
      <c r="AK16" s="90">
        <f t="shared" si="8"/>
        <v>0</v>
      </c>
      <c r="AL16" s="89"/>
      <c r="AM16" s="15">
        <f t="shared" si="9"/>
        <v>467.9</v>
      </c>
      <c r="AN16" s="15">
        <f t="shared" si="10"/>
        <v>267.9</v>
      </c>
      <c r="AO16" s="21">
        <v>267.9</v>
      </c>
      <c r="AP16" s="89">
        <v>200</v>
      </c>
      <c r="AQ16" s="21"/>
    </row>
    <row r="17" spans="1:43" ht="36" customHeight="1">
      <c r="A17" s="16">
        <v>9</v>
      </c>
      <c r="B17" s="88" t="s">
        <v>32</v>
      </c>
      <c r="C17" s="15">
        <f t="shared" si="0"/>
        <v>537.212</v>
      </c>
      <c r="D17" s="15">
        <f t="shared" si="1"/>
        <v>377.212</v>
      </c>
      <c r="E17" s="15">
        <f t="shared" si="2"/>
        <v>224.6</v>
      </c>
      <c r="F17" s="15">
        <f t="shared" si="3"/>
        <v>214.6</v>
      </c>
      <c r="G17" s="17"/>
      <c r="H17" s="17"/>
      <c r="I17" s="17"/>
      <c r="J17" s="17">
        <v>208</v>
      </c>
      <c r="K17" s="17">
        <v>6.6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>
        <v>6</v>
      </c>
      <c r="W17" s="17"/>
      <c r="X17" s="17"/>
      <c r="Y17" s="17">
        <v>4</v>
      </c>
      <c r="Z17" s="17"/>
      <c r="AA17" s="17"/>
      <c r="AB17" s="15">
        <f t="shared" si="5"/>
        <v>49.312</v>
      </c>
      <c r="AC17" s="15">
        <f t="shared" si="6"/>
        <v>49.312</v>
      </c>
      <c r="AD17" s="21">
        <v>15.11</v>
      </c>
      <c r="AE17" s="21">
        <v>34.202</v>
      </c>
      <c r="AF17" s="21"/>
      <c r="AG17" s="21"/>
      <c r="AH17" s="21"/>
      <c r="AI17" s="21"/>
      <c r="AJ17" s="21"/>
      <c r="AK17" s="90">
        <f t="shared" si="8"/>
        <v>0</v>
      </c>
      <c r="AL17" s="89"/>
      <c r="AM17" s="15">
        <f t="shared" si="9"/>
        <v>263.3</v>
      </c>
      <c r="AN17" s="15">
        <f t="shared" si="10"/>
        <v>113.3</v>
      </c>
      <c r="AO17" s="21">
        <v>113.3</v>
      </c>
      <c r="AP17" s="89">
        <v>150</v>
      </c>
      <c r="AQ17" s="21"/>
    </row>
    <row r="18" spans="1:43" ht="36" customHeight="1">
      <c r="A18" s="16">
        <v>10</v>
      </c>
      <c r="B18" s="22" t="s">
        <v>33</v>
      </c>
      <c r="C18" s="15">
        <f t="shared" si="0"/>
        <v>306.626</v>
      </c>
      <c r="D18" s="15">
        <f t="shared" si="1"/>
        <v>198.626</v>
      </c>
      <c r="E18" s="15">
        <f t="shared" si="2"/>
        <v>118.4</v>
      </c>
      <c r="F18" s="15">
        <f t="shared" si="3"/>
        <v>110.4</v>
      </c>
      <c r="G18" s="17"/>
      <c r="H18" s="17"/>
      <c r="I18" s="17"/>
      <c r="J18" s="17">
        <v>107</v>
      </c>
      <c r="K18" s="17">
        <v>3.4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>
        <v>8</v>
      </c>
      <c r="W18" s="17"/>
      <c r="X18" s="17"/>
      <c r="Y18" s="17"/>
      <c r="Z18" s="17"/>
      <c r="AA18" s="17"/>
      <c r="AB18" s="15">
        <f t="shared" si="5"/>
        <v>25.226</v>
      </c>
      <c r="AC18" s="15">
        <f t="shared" si="6"/>
        <v>25.226</v>
      </c>
      <c r="AD18" s="21">
        <v>7.73</v>
      </c>
      <c r="AE18" s="21">
        <v>17.496</v>
      </c>
      <c r="AF18" s="21"/>
      <c r="AG18" s="21"/>
      <c r="AH18" s="21"/>
      <c r="AI18" s="21"/>
      <c r="AJ18" s="21"/>
      <c r="AK18" s="90">
        <f t="shared" si="8"/>
        <v>0</v>
      </c>
      <c r="AL18" s="89"/>
      <c r="AM18" s="15">
        <f t="shared" si="9"/>
        <v>163</v>
      </c>
      <c r="AN18" s="15">
        <f t="shared" si="10"/>
        <v>63</v>
      </c>
      <c r="AO18" s="21">
        <v>63</v>
      </c>
      <c r="AP18" s="89">
        <v>100</v>
      </c>
      <c r="AQ18" s="21"/>
    </row>
    <row r="19" spans="1:43" ht="36" customHeight="1">
      <c r="A19" s="16">
        <v>11</v>
      </c>
      <c r="B19" s="88" t="s">
        <v>34</v>
      </c>
      <c r="C19" s="15">
        <f t="shared" si="0"/>
        <v>810.846</v>
      </c>
      <c r="D19" s="15">
        <f t="shared" si="1"/>
        <v>644.846</v>
      </c>
      <c r="E19" s="15">
        <f t="shared" si="2"/>
        <v>382.2</v>
      </c>
      <c r="F19" s="15">
        <f t="shared" si="3"/>
        <v>367.2</v>
      </c>
      <c r="G19" s="18"/>
      <c r="H19" s="18"/>
      <c r="I19" s="18"/>
      <c r="J19" s="18">
        <v>356</v>
      </c>
      <c r="K19" s="18">
        <v>11.2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>
        <v>13</v>
      </c>
      <c r="W19" s="18"/>
      <c r="X19" s="18"/>
      <c r="Y19" s="18">
        <v>2</v>
      </c>
      <c r="Z19" s="18"/>
      <c r="AA19" s="18"/>
      <c r="AB19" s="15">
        <f t="shared" si="5"/>
        <v>85.046</v>
      </c>
      <c r="AC19" s="15">
        <f t="shared" si="6"/>
        <v>84.046</v>
      </c>
      <c r="AD19" s="21">
        <v>25.76</v>
      </c>
      <c r="AE19" s="21">
        <v>58.286</v>
      </c>
      <c r="AF19" s="21"/>
      <c r="AG19" s="21"/>
      <c r="AH19" s="21"/>
      <c r="AI19" s="21">
        <v>1</v>
      </c>
      <c r="AJ19" s="21"/>
      <c r="AK19" s="90">
        <f t="shared" si="8"/>
        <v>0</v>
      </c>
      <c r="AL19" s="89"/>
      <c r="AM19" s="15">
        <f t="shared" si="9"/>
        <v>343.6</v>
      </c>
      <c r="AN19" s="15">
        <f t="shared" si="10"/>
        <v>193.6</v>
      </c>
      <c r="AO19" s="21">
        <v>193.6</v>
      </c>
      <c r="AP19" s="89">
        <v>150</v>
      </c>
      <c r="AQ19" s="21"/>
    </row>
    <row r="20" spans="1:43" s="99" customFormat="1" ht="36" customHeight="1">
      <c r="A20" s="93">
        <v>15</v>
      </c>
      <c r="B20" s="158" t="s">
        <v>239</v>
      </c>
      <c r="C20" s="95">
        <f t="shared" si="0"/>
        <v>8011.01</v>
      </c>
      <c r="D20" s="95">
        <f t="shared" si="1"/>
        <v>612.48</v>
      </c>
      <c r="E20" s="95">
        <f t="shared" si="2"/>
        <v>6867.11</v>
      </c>
      <c r="F20" s="95">
        <f t="shared" si="3"/>
        <v>168.48000000000002</v>
      </c>
      <c r="G20" s="96">
        <v>18.3</v>
      </c>
      <c r="H20" s="96">
        <v>150.18</v>
      </c>
      <c r="I20" s="96"/>
      <c r="J20" s="96"/>
      <c r="K20" s="96"/>
      <c r="L20" s="97">
        <v>4972.5</v>
      </c>
      <c r="M20" s="96">
        <v>0</v>
      </c>
      <c r="N20" s="96"/>
      <c r="O20" s="96">
        <v>0.03</v>
      </c>
      <c r="P20" s="96"/>
      <c r="Q20" s="96"/>
      <c r="R20" s="96">
        <v>7</v>
      </c>
      <c r="S20" s="96">
        <v>60</v>
      </c>
      <c r="T20" s="96"/>
      <c r="U20" s="96">
        <v>90</v>
      </c>
      <c r="V20" s="96">
        <v>1</v>
      </c>
      <c r="W20" s="96"/>
      <c r="X20" s="96"/>
      <c r="Y20" s="96"/>
      <c r="Z20" s="97">
        <v>936.6</v>
      </c>
      <c r="AA20" s="97">
        <v>631.5</v>
      </c>
      <c r="AB20" s="95">
        <f>AC20+AJ20</f>
        <v>420.3</v>
      </c>
      <c r="AC20" s="95">
        <f t="shared" si="6"/>
        <v>0</v>
      </c>
      <c r="AD20" s="98"/>
      <c r="AE20" s="98"/>
      <c r="AF20" s="98"/>
      <c r="AG20" s="98"/>
      <c r="AH20" s="98"/>
      <c r="AI20" s="98"/>
      <c r="AJ20" s="98">
        <v>420.3</v>
      </c>
      <c r="AK20" s="95">
        <f>AL20</f>
        <v>279.6</v>
      </c>
      <c r="AL20" s="94">
        <f>279.1+0.5</f>
        <v>279.6</v>
      </c>
      <c r="AM20" s="95">
        <f t="shared" si="9"/>
        <v>444</v>
      </c>
      <c r="AN20" s="95">
        <f t="shared" si="10"/>
        <v>444</v>
      </c>
      <c r="AO20" s="98">
        <v>444</v>
      </c>
      <c r="AP20" s="94">
        <v>0</v>
      </c>
      <c r="AQ20" s="94"/>
    </row>
    <row r="21" spans="1:43" ht="14.25" customHeight="1">
      <c r="A21" s="182" t="s">
        <v>146</v>
      </c>
      <c r="B21" s="183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</row>
    <row r="22" spans="1:43" ht="14.25" customHeight="1">
      <c r="A22" s="163"/>
      <c r="B22" s="162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</row>
    <row r="23" spans="1:28" ht="14.25" customHeight="1">
      <c r="A23" s="163"/>
      <c r="B23" s="162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20"/>
    </row>
    <row r="24" spans="1:37" ht="14.25" customHeight="1">
      <c r="A24" s="163"/>
      <c r="B24" s="162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</row>
    <row r="25" spans="1:27" ht="14.25" customHeight="1">
      <c r="A25" s="163"/>
      <c r="B25" s="162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</row>
    <row r="26" spans="1:43" ht="14.25" customHeight="1">
      <c r="A26" s="163"/>
      <c r="B26" s="162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</row>
    <row r="27" spans="2:37" ht="14.25" customHeight="1">
      <c r="B27" s="162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</row>
    <row r="28" spans="2:37" ht="14.25" customHeight="1">
      <c r="B28" s="162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</row>
  </sheetData>
  <sheetProtection/>
  <mergeCells count="52">
    <mergeCell ref="A23:AA23"/>
    <mergeCell ref="P5:P6"/>
    <mergeCell ref="Q5:Q6"/>
    <mergeCell ref="R5:R6"/>
    <mergeCell ref="S5:S6"/>
    <mergeCell ref="Y5:Y6"/>
    <mergeCell ref="Z5:Z6"/>
    <mergeCell ref="A1:AQ1"/>
    <mergeCell ref="A2:AQ2"/>
    <mergeCell ref="C3:AQ3"/>
    <mergeCell ref="E4:AA4"/>
    <mergeCell ref="AB4:AJ4"/>
    <mergeCell ref="A24:AK24"/>
    <mergeCell ref="U5:U6"/>
    <mergeCell ref="V5:V6"/>
    <mergeCell ref="W5:W6"/>
    <mergeCell ref="X5:X6"/>
    <mergeCell ref="AC5:AE5"/>
    <mergeCell ref="AN5:AO5"/>
    <mergeCell ref="A21:AQ21"/>
    <mergeCell ref="A22:AQ22"/>
    <mergeCell ref="T5:T6"/>
    <mergeCell ref="A3:A6"/>
    <mergeCell ref="AK4:AL4"/>
    <mergeCell ref="AM4:AQ4"/>
    <mergeCell ref="A7:B7"/>
    <mergeCell ref="AQ5:AQ6"/>
    <mergeCell ref="AI5:AI6"/>
    <mergeCell ref="AJ5:AJ6"/>
    <mergeCell ref="AK5:AK6"/>
    <mergeCell ref="AL5:AL6"/>
    <mergeCell ref="AP5:AP6"/>
    <mergeCell ref="AM5:AM6"/>
    <mergeCell ref="B3:B6"/>
    <mergeCell ref="C4:C6"/>
    <mergeCell ref="D5:D6"/>
    <mergeCell ref="E5:E6"/>
    <mergeCell ref="L5:L6"/>
    <mergeCell ref="AA5:AA6"/>
    <mergeCell ref="AB5:AB6"/>
    <mergeCell ref="AF5:AF6"/>
    <mergeCell ref="F5:K5"/>
    <mergeCell ref="AG5:AG6"/>
    <mergeCell ref="AH5:AH6"/>
    <mergeCell ref="B28:AK28"/>
    <mergeCell ref="M5:M6"/>
    <mergeCell ref="N5:N6"/>
    <mergeCell ref="O5:O6"/>
    <mergeCell ref="A25:AA25"/>
    <mergeCell ref="A26:AA26"/>
    <mergeCell ref="AB26:AQ26"/>
    <mergeCell ref="B27:AK27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21"/>
  <sheetViews>
    <sheetView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:B7"/>
    </sheetView>
  </sheetViews>
  <sheetFormatPr defaultColWidth="9.00390625" defaultRowHeight="14.25"/>
  <cols>
    <col min="1" max="1" width="3.125" style="13" customWidth="1"/>
    <col min="2" max="2" width="8.875" style="13" customWidth="1"/>
    <col min="3" max="3" width="9.50390625" style="13" customWidth="1"/>
    <col min="4" max="4" width="7.125" style="13" customWidth="1"/>
    <col min="5" max="5" width="11.50390625" style="13" customWidth="1"/>
    <col min="6" max="6" width="6.50390625" style="13" customWidth="1"/>
    <col min="7" max="7" width="8.50390625" style="13" customWidth="1"/>
    <col min="8" max="9" width="7.75390625" style="13" customWidth="1"/>
    <col min="10" max="12" width="14.125" style="13" customWidth="1"/>
    <col min="13" max="14" width="7.50390625" style="13" customWidth="1"/>
    <col min="15" max="15" width="9.375" style="13" customWidth="1"/>
    <col min="16" max="17" width="10.625" style="13" customWidth="1"/>
    <col min="18" max="18" width="7.50390625" style="13" customWidth="1"/>
    <col min="19" max="19" width="9.625" style="13" customWidth="1"/>
    <col min="20" max="20" width="7.50390625" style="13" customWidth="1"/>
    <col min="21" max="21" width="6.25390625" style="13" customWidth="1"/>
    <col min="22" max="25" width="7.625" style="13" customWidth="1"/>
    <col min="26" max="26" width="9.00390625" style="13" customWidth="1"/>
    <col min="27" max="27" width="5.50390625" style="13" customWidth="1"/>
    <col min="28" max="28" width="9.25390625" style="13" customWidth="1"/>
    <col min="29" max="29" width="6.75390625" style="13" customWidth="1"/>
    <col min="30" max="30" width="5.75390625" style="13" customWidth="1"/>
    <col min="31" max="31" width="8.375" style="92" customWidth="1"/>
    <col min="32" max="32" width="6.50390625" style="13" customWidth="1"/>
    <col min="33" max="33" width="6.00390625" style="13" customWidth="1"/>
    <col min="34" max="34" width="10.125" style="13" customWidth="1"/>
    <col min="35" max="35" width="10.875" style="13" customWidth="1"/>
    <col min="36" max="36" width="8.375" style="13" customWidth="1"/>
    <col min="37" max="37" width="6.50390625" style="13" customWidth="1"/>
    <col min="38" max="38" width="8.25390625" style="13" customWidth="1"/>
    <col min="39" max="39" width="6.875" style="13" customWidth="1"/>
    <col min="40" max="40" width="9.125" style="13" customWidth="1"/>
    <col min="41" max="41" width="9.00390625" style="13" bestFit="1" customWidth="1"/>
    <col min="42" max="16384" width="9.00390625" style="13" customWidth="1"/>
  </cols>
  <sheetData>
    <row r="1" spans="1:40" ht="31.5">
      <c r="A1" s="184" t="s">
        <v>154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</row>
    <row r="2" spans="1:40" ht="14.25">
      <c r="A2" s="187" t="s">
        <v>144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</row>
    <row r="3" spans="1:40" ht="14.25">
      <c r="A3" s="194" t="s">
        <v>0</v>
      </c>
      <c r="B3" s="194" t="s">
        <v>1</v>
      </c>
      <c r="C3" s="194" t="s">
        <v>36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</row>
    <row r="4" spans="1:40" ht="14.25">
      <c r="A4" s="194"/>
      <c r="B4" s="194"/>
      <c r="C4" s="207" t="s">
        <v>37</v>
      </c>
      <c r="D4" s="84"/>
      <c r="E4" s="207" t="s">
        <v>4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85"/>
      <c r="Z4" s="194" t="s">
        <v>5</v>
      </c>
      <c r="AA4" s="194"/>
      <c r="AB4" s="194"/>
      <c r="AC4" s="194"/>
      <c r="AD4" s="194"/>
      <c r="AE4" s="194"/>
      <c r="AF4" s="194"/>
      <c r="AG4" s="194"/>
      <c r="AH4" s="194" t="s">
        <v>6</v>
      </c>
      <c r="AI4" s="194"/>
      <c r="AJ4" s="194" t="s">
        <v>7</v>
      </c>
      <c r="AK4" s="194"/>
      <c r="AL4" s="194"/>
      <c r="AM4" s="194"/>
      <c r="AN4" s="194"/>
    </row>
    <row r="5" spans="1:40" ht="14.25" customHeight="1">
      <c r="A5" s="194"/>
      <c r="B5" s="194"/>
      <c r="C5" s="194"/>
      <c r="D5" s="194" t="s">
        <v>38</v>
      </c>
      <c r="E5" s="194" t="s">
        <v>11</v>
      </c>
      <c r="F5" s="207" t="s">
        <v>12</v>
      </c>
      <c r="G5" s="208"/>
      <c r="H5" s="208"/>
      <c r="I5" s="208"/>
      <c r="J5" s="208"/>
      <c r="K5" s="208"/>
      <c r="L5" s="209"/>
      <c r="M5" s="197" t="s">
        <v>39</v>
      </c>
      <c r="N5" s="206" t="s">
        <v>219</v>
      </c>
      <c r="O5" s="206" t="s">
        <v>220</v>
      </c>
      <c r="P5" s="202" t="s">
        <v>221</v>
      </c>
      <c r="Q5" s="197" t="s">
        <v>40</v>
      </c>
      <c r="R5" s="206" t="s">
        <v>222</v>
      </c>
      <c r="S5" s="210" t="s">
        <v>223</v>
      </c>
      <c r="T5" s="211" t="s">
        <v>41</v>
      </c>
      <c r="U5" s="203" t="s">
        <v>225</v>
      </c>
      <c r="V5" s="203" t="s">
        <v>224</v>
      </c>
      <c r="W5" s="205" t="s">
        <v>42</v>
      </c>
      <c r="X5" s="205" t="s">
        <v>43</v>
      </c>
      <c r="Y5" s="203" t="s">
        <v>226</v>
      </c>
      <c r="Z5" s="194" t="s">
        <v>17</v>
      </c>
      <c r="AA5" s="194" t="s">
        <v>12</v>
      </c>
      <c r="AB5" s="194"/>
      <c r="AC5" s="195" t="s">
        <v>228</v>
      </c>
      <c r="AD5" s="198" t="s">
        <v>44</v>
      </c>
      <c r="AE5" s="200" t="s">
        <v>229</v>
      </c>
      <c r="AF5" s="202" t="s">
        <v>230</v>
      </c>
      <c r="AG5" s="198" t="s">
        <v>45</v>
      </c>
      <c r="AH5" s="194" t="s">
        <v>18</v>
      </c>
      <c r="AI5" s="206" t="s">
        <v>231</v>
      </c>
      <c r="AJ5" s="194" t="s">
        <v>20</v>
      </c>
      <c r="AK5" s="194" t="s">
        <v>12</v>
      </c>
      <c r="AL5" s="194"/>
      <c r="AM5" s="195" t="s">
        <v>232</v>
      </c>
      <c r="AN5" s="197"/>
    </row>
    <row r="6" spans="1:40" ht="108.75" customHeight="1">
      <c r="A6" s="194"/>
      <c r="B6" s="194"/>
      <c r="C6" s="194"/>
      <c r="D6" s="194"/>
      <c r="E6" s="194"/>
      <c r="F6" s="86" t="s">
        <v>21</v>
      </c>
      <c r="G6" s="146" t="s">
        <v>214</v>
      </c>
      <c r="H6" s="146" t="s">
        <v>215</v>
      </c>
      <c r="I6" s="146" t="s">
        <v>216</v>
      </c>
      <c r="J6" s="146" t="s">
        <v>217</v>
      </c>
      <c r="K6" s="87" t="s">
        <v>46</v>
      </c>
      <c r="L6" s="146" t="s">
        <v>218</v>
      </c>
      <c r="M6" s="197"/>
      <c r="N6" s="197"/>
      <c r="O6" s="197"/>
      <c r="P6" s="199"/>
      <c r="Q6" s="197"/>
      <c r="R6" s="197"/>
      <c r="S6" s="211"/>
      <c r="T6" s="211"/>
      <c r="U6" s="204"/>
      <c r="V6" s="204"/>
      <c r="W6" s="204"/>
      <c r="X6" s="204"/>
      <c r="Y6" s="204"/>
      <c r="Z6" s="194"/>
      <c r="AA6" s="11" t="s">
        <v>21</v>
      </c>
      <c r="AB6" s="147" t="s">
        <v>227</v>
      </c>
      <c r="AC6" s="196"/>
      <c r="AD6" s="199"/>
      <c r="AE6" s="201"/>
      <c r="AF6" s="199"/>
      <c r="AG6" s="199"/>
      <c r="AH6" s="194"/>
      <c r="AI6" s="197"/>
      <c r="AJ6" s="194"/>
      <c r="AK6" s="86" t="s">
        <v>21</v>
      </c>
      <c r="AL6" s="148" t="s">
        <v>232</v>
      </c>
      <c r="AM6" s="196"/>
      <c r="AN6" s="197"/>
    </row>
    <row r="7" spans="1:40" s="99" customFormat="1" ht="36" customHeight="1">
      <c r="A7" s="192" t="s">
        <v>240</v>
      </c>
      <c r="B7" s="193"/>
      <c r="C7" s="95"/>
      <c r="D7" s="95"/>
      <c r="E7" s="95"/>
      <c r="F7" s="140"/>
      <c r="G7" s="130" t="s">
        <v>175</v>
      </c>
      <c r="H7" s="130" t="s">
        <v>176</v>
      </c>
      <c r="I7" s="130" t="s">
        <v>176</v>
      </c>
      <c r="J7" s="130" t="s">
        <v>177</v>
      </c>
      <c r="K7" s="141"/>
      <c r="L7" s="130" t="s">
        <v>178</v>
      </c>
      <c r="M7" s="141"/>
      <c r="N7" s="130">
        <v>42839</v>
      </c>
      <c r="O7" s="130">
        <v>43008</v>
      </c>
      <c r="P7" s="130" t="s">
        <v>179</v>
      </c>
      <c r="Q7" s="141"/>
      <c r="R7" s="130">
        <v>42831</v>
      </c>
      <c r="S7" s="130" t="s">
        <v>177</v>
      </c>
      <c r="T7" s="93"/>
      <c r="U7" s="130" t="s">
        <v>180</v>
      </c>
      <c r="V7" s="130" t="s">
        <v>181</v>
      </c>
      <c r="W7" s="142"/>
      <c r="X7" s="142"/>
      <c r="Y7" s="130" t="s">
        <v>178</v>
      </c>
      <c r="Z7" s="95"/>
      <c r="AA7" s="95"/>
      <c r="AB7" s="130" t="s">
        <v>182</v>
      </c>
      <c r="AC7" s="130" t="s">
        <v>182</v>
      </c>
      <c r="AD7" s="138"/>
      <c r="AE7" s="130">
        <v>43005</v>
      </c>
      <c r="AF7" s="130" t="s">
        <v>183</v>
      </c>
      <c r="AG7" s="138"/>
      <c r="AH7" s="95"/>
      <c r="AI7" s="141" t="s">
        <v>184</v>
      </c>
      <c r="AJ7" s="95"/>
      <c r="AK7" s="140"/>
      <c r="AL7" s="130" t="s">
        <v>182</v>
      </c>
      <c r="AM7" s="130" t="s">
        <v>182</v>
      </c>
      <c r="AN7" s="141"/>
    </row>
    <row r="8" spans="1:214" s="155" customFormat="1" ht="30" customHeight="1">
      <c r="A8" s="150"/>
      <c r="B8" s="156" t="s">
        <v>47</v>
      </c>
      <c r="C8" s="152">
        <f aca="true" t="shared" si="0" ref="C8:C20">E8+Z8+AH8+AJ8</f>
        <v>10171.789999999999</v>
      </c>
      <c r="D8" s="152">
        <f aca="true" t="shared" si="1" ref="D8:D20">F8+AA8+AK8</f>
        <v>5485.74</v>
      </c>
      <c r="E8" s="152">
        <f aca="true" t="shared" si="2" ref="E8:E20">SUM(G8:Y8)</f>
        <v>4545.889999999999</v>
      </c>
      <c r="F8" s="152">
        <f aca="true" t="shared" si="3" ref="F8:F20">SUM(G8:L8)</f>
        <v>2854.54</v>
      </c>
      <c r="G8" s="153">
        <f aca="true" t="shared" si="4" ref="G8:P8">SUM(G9:G20)</f>
        <v>168.48</v>
      </c>
      <c r="H8" s="153">
        <f t="shared" si="4"/>
        <v>5</v>
      </c>
      <c r="I8" s="153">
        <f t="shared" si="4"/>
        <v>85.06</v>
      </c>
      <c r="J8" s="153">
        <f t="shared" si="4"/>
        <v>2545</v>
      </c>
      <c r="K8" s="153">
        <f t="shared" si="4"/>
        <v>0</v>
      </c>
      <c r="L8" s="153">
        <f t="shared" si="4"/>
        <v>51</v>
      </c>
      <c r="M8" s="153">
        <f t="shared" si="4"/>
        <v>0</v>
      </c>
      <c r="N8" s="153">
        <f t="shared" si="4"/>
        <v>3</v>
      </c>
      <c r="O8" s="153">
        <f t="shared" si="4"/>
        <v>1215.6</v>
      </c>
      <c r="P8" s="153">
        <f t="shared" si="4"/>
        <v>0.5</v>
      </c>
      <c r="Q8" s="153">
        <v>0</v>
      </c>
      <c r="R8" s="153">
        <f aca="true" t="shared" si="5" ref="R8:Y8">SUM(R9:R20)</f>
        <v>9</v>
      </c>
      <c r="S8" s="153">
        <f t="shared" si="5"/>
        <v>70</v>
      </c>
      <c r="T8" s="153">
        <f t="shared" si="5"/>
        <v>0</v>
      </c>
      <c r="U8" s="153">
        <f t="shared" si="5"/>
        <v>87.00000000000001</v>
      </c>
      <c r="V8" s="153">
        <f t="shared" si="5"/>
        <v>295.25</v>
      </c>
      <c r="W8" s="153">
        <f t="shared" si="5"/>
        <v>0</v>
      </c>
      <c r="X8" s="153">
        <f t="shared" si="5"/>
        <v>0</v>
      </c>
      <c r="Y8" s="153">
        <f t="shared" si="5"/>
        <v>11</v>
      </c>
      <c r="Z8" s="152">
        <f aca="true" t="shared" si="6" ref="Z8:Z20">SUM(AB8:AG8)</f>
        <v>1740.5</v>
      </c>
      <c r="AA8" s="152">
        <f aca="true" t="shared" si="7" ref="AA8:AA20">AB8</f>
        <v>657.8</v>
      </c>
      <c r="AB8" s="153">
        <f aca="true" t="shared" si="8" ref="AB8:AG8">SUM(AB9:AB20)</f>
        <v>657.8</v>
      </c>
      <c r="AC8" s="153">
        <f t="shared" si="8"/>
        <v>67</v>
      </c>
      <c r="AD8" s="153">
        <f t="shared" si="8"/>
        <v>0</v>
      </c>
      <c r="AE8" s="153">
        <f t="shared" si="8"/>
        <v>999.7</v>
      </c>
      <c r="AF8" s="153">
        <f t="shared" si="8"/>
        <v>16</v>
      </c>
      <c r="AG8" s="153">
        <f t="shared" si="8"/>
        <v>0</v>
      </c>
      <c r="AH8" s="152">
        <f aca="true" t="shared" si="9" ref="AH8:AH20">AI8</f>
        <v>612</v>
      </c>
      <c r="AI8" s="153">
        <f>SUM(AI9:AI20)</f>
        <v>612</v>
      </c>
      <c r="AJ8" s="152">
        <f aca="true" t="shared" si="10" ref="AJ8:AJ20">SUM(AL8:AN8)</f>
        <v>3273.3999999999996</v>
      </c>
      <c r="AK8" s="152">
        <f aca="true" t="shared" si="11" ref="AK8:AK20">AL8</f>
        <v>1973.3999999999999</v>
      </c>
      <c r="AL8" s="153">
        <f>SUM(AL9:AL20)</f>
        <v>1973.3999999999999</v>
      </c>
      <c r="AM8" s="153">
        <f>SUM(AM9:AM20)</f>
        <v>1300</v>
      </c>
      <c r="AN8" s="153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</row>
    <row r="9" spans="1:40" s="99" customFormat="1" ht="30" customHeight="1">
      <c r="A9" s="93">
        <v>1</v>
      </c>
      <c r="B9" s="100" t="s">
        <v>24</v>
      </c>
      <c r="C9" s="95">
        <f t="shared" si="0"/>
        <v>1046.47</v>
      </c>
      <c r="D9" s="95">
        <f t="shared" si="1"/>
        <v>623.6</v>
      </c>
      <c r="E9" s="95">
        <f t="shared" si="2"/>
        <v>610.47</v>
      </c>
      <c r="F9" s="95">
        <f t="shared" si="3"/>
        <v>360.6</v>
      </c>
      <c r="G9" s="101"/>
      <c r="H9" s="101"/>
      <c r="I9" s="101"/>
      <c r="J9" s="101">
        <v>353.6</v>
      </c>
      <c r="K9" s="101"/>
      <c r="L9" s="101">
        <v>7</v>
      </c>
      <c r="M9" s="101"/>
      <c r="N9" s="101"/>
      <c r="O9" s="101">
        <v>217</v>
      </c>
      <c r="P9" s="101"/>
      <c r="Q9" s="101"/>
      <c r="R9" s="101"/>
      <c r="S9" s="101">
        <v>20</v>
      </c>
      <c r="T9" s="101"/>
      <c r="U9" s="101">
        <v>12.87</v>
      </c>
      <c r="V9" s="101"/>
      <c r="W9" s="101"/>
      <c r="X9" s="102"/>
      <c r="Y9" s="101"/>
      <c r="Z9" s="95">
        <f t="shared" si="6"/>
        <v>186.5</v>
      </c>
      <c r="AA9" s="95">
        <f t="shared" si="7"/>
        <v>50.5</v>
      </c>
      <c r="AB9" s="101">
        <v>50.5</v>
      </c>
      <c r="AC9" s="101"/>
      <c r="AD9" s="101"/>
      <c r="AE9" s="101">
        <f>136</f>
        <v>136</v>
      </c>
      <c r="AF9" s="101"/>
      <c r="AG9" s="101"/>
      <c r="AH9" s="95">
        <f t="shared" si="9"/>
        <v>37</v>
      </c>
      <c r="AI9" s="103">
        <v>37</v>
      </c>
      <c r="AJ9" s="95">
        <f t="shared" si="10"/>
        <v>212.5</v>
      </c>
      <c r="AK9" s="95">
        <f t="shared" si="11"/>
        <v>212.5</v>
      </c>
      <c r="AL9" s="101">
        <v>212.5</v>
      </c>
      <c r="AM9" s="99">
        <v>0</v>
      </c>
      <c r="AN9" s="101"/>
    </row>
    <row r="10" spans="1:40" s="99" customFormat="1" ht="30" customHeight="1">
      <c r="A10" s="93">
        <v>2</v>
      </c>
      <c r="B10" s="104" t="s">
        <v>48</v>
      </c>
      <c r="C10" s="95">
        <f t="shared" si="0"/>
        <v>144.59000000000003</v>
      </c>
      <c r="D10" s="95">
        <f t="shared" si="1"/>
        <v>108.5</v>
      </c>
      <c r="E10" s="95">
        <f t="shared" si="2"/>
        <v>81.89000000000001</v>
      </c>
      <c r="F10" s="95">
        <f t="shared" si="3"/>
        <v>62.800000000000004</v>
      </c>
      <c r="G10" s="101"/>
      <c r="H10" s="101"/>
      <c r="I10" s="101"/>
      <c r="J10" s="101">
        <v>61.6</v>
      </c>
      <c r="K10" s="101"/>
      <c r="L10" s="101">
        <v>1.2</v>
      </c>
      <c r="M10" s="101"/>
      <c r="N10" s="101"/>
      <c r="O10" s="101">
        <v>17</v>
      </c>
      <c r="P10" s="101"/>
      <c r="Q10" s="101"/>
      <c r="R10" s="101"/>
      <c r="S10" s="101"/>
      <c r="T10" s="101"/>
      <c r="U10" s="101">
        <v>2.09</v>
      </c>
      <c r="V10" s="101"/>
      <c r="W10" s="101"/>
      <c r="X10" s="102"/>
      <c r="Y10" s="101"/>
      <c r="Z10" s="95">
        <f t="shared" si="6"/>
        <v>19.7</v>
      </c>
      <c r="AA10" s="95">
        <f t="shared" si="7"/>
        <v>8.7</v>
      </c>
      <c r="AB10" s="101">
        <v>8.7</v>
      </c>
      <c r="AC10" s="96"/>
      <c r="AD10" s="96"/>
      <c r="AE10" s="96">
        <f>11</f>
        <v>11</v>
      </c>
      <c r="AF10" s="96"/>
      <c r="AG10" s="96"/>
      <c r="AH10" s="95">
        <f t="shared" si="9"/>
        <v>6</v>
      </c>
      <c r="AI10" s="103">
        <v>6</v>
      </c>
      <c r="AJ10" s="95">
        <f t="shared" si="10"/>
        <v>37</v>
      </c>
      <c r="AK10" s="95">
        <f t="shared" si="11"/>
        <v>37</v>
      </c>
      <c r="AL10" s="101">
        <v>37</v>
      </c>
      <c r="AM10" s="99">
        <v>0</v>
      </c>
      <c r="AN10" s="101"/>
    </row>
    <row r="11" spans="1:40" s="99" customFormat="1" ht="30" customHeight="1">
      <c r="A11" s="93">
        <v>3</v>
      </c>
      <c r="B11" s="100" t="s">
        <v>26</v>
      </c>
      <c r="C11" s="95">
        <f t="shared" si="0"/>
        <v>582.99</v>
      </c>
      <c r="D11" s="95">
        <f t="shared" si="1"/>
        <v>276.3</v>
      </c>
      <c r="E11" s="95">
        <f t="shared" si="2"/>
        <v>218.98999999999998</v>
      </c>
      <c r="F11" s="95">
        <f t="shared" si="3"/>
        <v>159.79999999999998</v>
      </c>
      <c r="G11" s="101"/>
      <c r="H11" s="101"/>
      <c r="I11" s="101"/>
      <c r="J11" s="101">
        <v>156.7</v>
      </c>
      <c r="K11" s="101"/>
      <c r="L11" s="101">
        <v>3.1</v>
      </c>
      <c r="M11" s="101"/>
      <c r="N11" s="101"/>
      <c r="O11" s="101">
        <v>44</v>
      </c>
      <c r="P11" s="101"/>
      <c r="Q11" s="101"/>
      <c r="R11" s="101"/>
      <c r="S11" s="101">
        <v>10</v>
      </c>
      <c r="T11" s="101"/>
      <c r="U11" s="101">
        <v>5.19</v>
      </c>
      <c r="V11" s="101"/>
      <c r="W11" s="101"/>
      <c r="X11" s="102"/>
      <c r="Y11" s="101"/>
      <c r="Z11" s="95">
        <f t="shared" si="6"/>
        <v>54.3</v>
      </c>
      <c r="AA11" s="95">
        <f t="shared" si="7"/>
        <v>22.3</v>
      </c>
      <c r="AB11" s="101">
        <v>22.3</v>
      </c>
      <c r="AC11" s="96">
        <v>1</v>
      </c>
      <c r="AD11" s="96"/>
      <c r="AE11" s="96">
        <f>28</f>
        <v>28</v>
      </c>
      <c r="AF11" s="96">
        <v>3</v>
      </c>
      <c r="AG11" s="96"/>
      <c r="AH11" s="95">
        <f t="shared" si="9"/>
        <v>15.5</v>
      </c>
      <c r="AI11" s="103">
        <v>15.5</v>
      </c>
      <c r="AJ11" s="95">
        <f t="shared" si="10"/>
        <v>294.2</v>
      </c>
      <c r="AK11" s="95">
        <f t="shared" si="11"/>
        <v>94.2</v>
      </c>
      <c r="AL11" s="101">
        <v>94.2</v>
      </c>
      <c r="AM11" s="99">
        <v>200</v>
      </c>
      <c r="AN11" s="101"/>
    </row>
    <row r="12" spans="1:40" s="99" customFormat="1" ht="30" customHeight="1">
      <c r="A12" s="93">
        <v>4</v>
      </c>
      <c r="B12" s="100" t="s">
        <v>27</v>
      </c>
      <c r="C12" s="95">
        <f t="shared" si="0"/>
        <v>601.34</v>
      </c>
      <c r="D12" s="95">
        <f t="shared" si="1"/>
        <v>344.5</v>
      </c>
      <c r="E12" s="95">
        <f t="shared" si="2"/>
        <v>287.14</v>
      </c>
      <c r="F12" s="95">
        <f t="shared" si="3"/>
        <v>199.3</v>
      </c>
      <c r="G12" s="101"/>
      <c r="H12" s="101"/>
      <c r="I12" s="101"/>
      <c r="J12" s="101">
        <v>195.4</v>
      </c>
      <c r="K12" s="101"/>
      <c r="L12" s="101">
        <v>3.9</v>
      </c>
      <c r="M12" s="101"/>
      <c r="N12" s="101"/>
      <c r="O12" s="101">
        <v>71</v>
      </c>
      <c r="P12" s="101"/>
      <c r="Q12" s="101"/>
      <c r="R12" s="101"/>
      <c r="S12" s="101">
        <v>10</v>
      </c>
      <c r="T12" s="101"/>
      <c r="U12" s="101">
        <v>6.84</v>
      </c>
      <c r="V12" s="101"/>
      <c r="W12" s="101"/>
      <c r="X12" s="102"/>
      <c r="Y12" s="101"/>
      <c r="Z12" s="95">
        <f t="shared" si="6"/>
        <v>71.8</v>
      </c>
      <c r="AA12" s="95">
        <f t="shared" si="7"/>
        <v>27.8</v>
      </c>
      <c r="AB12" s="101">
        <v>27.8</v>
      </c>
      <c r="AC12" s="96"/>
      <c r="AD12" s="96"/>
      <c r="AE12" s="96">
        <f>44</f>
        <v>44</v>
      </c>
      <c r="AF12" s="96"/>
      <c r="AG12" s="96"/>
      <c r="AH12" s="95">
        <f t="shared" si="9"/>
        <v>25</v>
      </c>
      <c r="AI12" s="103">
        <v>25</v>
      </c>
      <c r="AJ12" s="95">
        <f t="shared" si="10"/>
        <v>217.4</v>
      </c>
      <c r="AK12" s="95">
        <f t="shared" si="11"/>
        <v>117.4</v>
      </c>
      <c r="AL12" s="101">
        <v>117.4</v>
      </c>
      <c r="AM12" s="99">
        <v>100</v>
      </c>
      <c r="AN12" s="101"/>
    </row>
    <row r="13" spans="1:40" s="99" customFormat="1" ht="30" customHeight="1">
      <c r="A13" s="93">
        <v>5</v>
      </c>
      <c r="B13" s="100" t="s">
        <v>28</v>
      </c>
      <c r="C13" s="95">
        <f t="shared" si="0"/>
        <v>193.17999999999998</v>
      </c>
      <c r="D13" s="95">
        <f t="shared" si="1"/>
        <v>110.6</v>
      </c>
      <c r="E13" s="95">
        <f t="shared" si="2"/>
        <v>107.67999999999999</v>
      </c>
      <c r="F13" s="95">
        <f t="shared" si="3"/>
        <v>64.1</v>
      </c>
      <c r="G13" s="101"/>
      <c r="H13" s="101"/>
      <c r="I13" s="101"/>
      <c r="J13" s="101">
        <v>62.8</v>
      </c>
      <c r="K13" s="101"/>
      <c r="L13" s="101">
        <v>1.3</v>
      </c>
      <c r="M13" s="101"/>
      <c r="N13" s="101"/>
      <c r="O13" s="101">
        <v>41</v>
      </c>
      <c r="P13" s="101"/>
      <c r="Q13" s="101"/>
      <c r="R13" s="101"/>
      <c r="S13" s="101"/>
      <c r="T13" s="101"/>
      <c r="U13" s="101">
        <v>2.58</v>
      </c>
      <c r="V13" s="101"/>
      <c r="W13" s="101"/>
      <c r="X13" s="102"/>
      <c r="Y13" s="101"/>
      <c r="Z13" s="95">
        <f t="shared" si="6"/>
        <v>34.9</v>
      </c>
      <c r="AA13" s="95">
        <f t="shared" si="7"/>
        <v>8.9</v>
      </c>
      <c r="AB13" s="101">
        <v>8.9</v>
      </c>
      <c r="AC13" s="96"/>
      <c r="AD13" s="96"/>
      <c r="AE13" s="96">
        <f>26</f>
        <v>26</v>
      </c>
      <c r="AF13" s="96"/>
      <c r="AG13" s="96"/>
      <c r="AH13" s="95">
        <f t="shared" si="9"/>
        <v>13</v>
      </c>
      <c r="AI13" s="103">
        <v>13</v>
      </c>
      <c r="AJ13" s="95">
        <f t="shared" si="10"/>
        <v>37.6</v>
      </c>
      <c r="AK13" s="95">
        <f t="shared" si="11"/>
        <v>37.6</v>
      </c>
      <c r="AL13" s="101">
        <v>37.6</v>
      </c>
      <c r="AM13" s="99">
        <v>0</v>
      </c>
      <c r="AN13" s="101"/>
    </row>
    <row r="14" spans="1:40" s="99" customFormat="1" ht="30" customHeight="1">
      <c r="A14" s="93">
        <v>6</v>
      </c>
      <c r="B14" s="100" t="s">
        <v>29</v>
      </c>
      <c r="C14" s="95">
        <f t="shared" si="0"/>
        <v>1680.9099999999999</v>
      </c>
      <c r="D14" s="95">
        <f t="shared" si="1"/>
        <v>824.0999999999999</v>
      </c>
      <c r="E14" s="95">
        <f t="shared" si="2"/>
        <v>792.6099999999999</v>
      </c>
      <c r="F14" s="95">
        <f t="shared" si="3"/>
        <v>476.79999999999995</v>
      </c>
      <c r="G14" s="101"/>
      <c r="H14" s="101"/>
      <c r="I14" s="101"/>
      <c r="J14" s="101">
        <v>467.4</v>
      </c>
      <c r="K14" s="101"/>
      <c r="L14" s="101">
        <v>9.4</v>
      </c>
      <c r="M14" s="101"/>
      <c r="N14" s="101"/>
      <c r="O14" s="101">
        <v>280</v>
      </c>
      <c r="P14" s="101"/>
      <c r="Q14" s="101"/>
      <c r="R14" s="101"/>
      <c r="S14" s="101">
        <v>15</v>
      </c>
      <c r="T14" s="101"/>
      <c r="U14" s="101">
        <v>15.81</v>
      </c>
      <c r="V14" s="101"/>
      <c r="W14" s="101"/>
      <c r="X14" s="102"/>
      <c r="Y14" s="101">
        <v>5</v>
      </c>
      <c r="Z14" s="95">
        <f t="shared" si="6"/>
        <v>297.4</v>
      </c>
      <c r="AA14" s="95">
        <f t="shared" si="7"/>
        <v>66.4</v>
      </c>
      <c r="AB14" s="101">
        <v>66.4</v>
      </c>
      <c r="AC14" s="96">
        <v>43</v>
      </c>
      <c r="AD14" s="96"/>
      <c r="AE14" s="96">
        <f>175</f>
        <v>175</v>
      </c>
      <c r="AF14" s="96">
        <v>13</v>
      </c>
      <c r="AG14" s="96"/>
      <c r="AH14" s="95">
        <f t="shared" si="9"/>
        <v>60</v>
      </c>
      <c r="AI14" s="103">
        <v>60</v>
      </c>
      <c r="AJ14" s="95">
        <f t="shared" si="10"/>
        <v>530.9</v>
      </c>
      <c r="AK14" s="95">
        <f t="shared" si="11"/>
        <v>280.9</v>
      </c>
      <c r="AL14" s="101">
        <v>280.9</v>
      </c>
      <c r="AM14" s="99">
        <v>250</v>
      </c>
      <c r="AN14" s="101"/>
    </row>
    <row r="15" spans="1:40" s="99" customFormat="1" ht="30" customHeight="1">
      <c r="A15" s="93">
        <v>7</v>
      </c>
      <c r="B15" s="100" t="s">
        <v>30</v>
      </c>
      <c r="C15" s="95">
        <f t="shared" si="0"/>
        <v>667.37</v>
      </c>
      <c r="D15" s="95">
        <f t="shared" si="1"/>
        <v>328.6</v>
      </c>
      <c r="E15" s="95">
        <f t="shared" si="2"/>
        <v>288.37</v>
      </c>
      <c r="F15" s="95">
        <f t="shared" si="3"/>
        <v>190.1</v>
      </c>
      <c r="G15" s="101"/>
      <c r="H15" s="101"/>
      <c r="I15" s="101"/>
      <c r="J15" s="101">
        <v>186.4</v>
      </c>
      <c r="K15" s="101"/>
      <c r="L15" s="101">
        <v>3.7</v>
      </c>
      <c r="M15" s="101"/>
      <c r="N15" s="101"/>
      <c r="O15" s="101">
        <v>92</v>
      </c>
      <c r="P15" s="101"/>
      <c r="Q15" s="101"/>
      <c r="R15" s="101"/>
      <c r="S15" s="101"/>
      <c r="T15" s="101"/>
      <c r="U15" s="101">
        <v>6.27</v>
      </c>
      <c r="V15" s="101"/>
      <c r="W15" s="101"/>
      <c r="X15" s="102"/>
      <c r="Y15" s="101"/>
      <c r="Z15" s="95">
        <f t="shared" si="6"/>
        <v>84.5</v>
      </c>
      <c r="AA15" s="95">
        <f t="shared" si="7"/>
        <v>26.5</v>
      </c>
      <c r="AB15" s="101">
        <v>26.5</v>
      </c>
      <c r="AC15" s="96"/>
      <c r="AD15" s="96"/>
      <c r="AE15" s="96">
        <f>58</f>
        <v>58</v>
      </c>
      <c r="AF15" s="96"/>
      <c r="AG15" s="96"/>
      <c r="AH15" s="95">
        <f t="shared" si="9"/>
        <v>32.5</v>
      </c>
      <c r="AI15" s="103">
        <v>32.5</v>
      </c>
      <c r="AJ15" s="95">
        <f t="shared" si="10"/>
        <v>262</v>
      </c>
      <c r="AK15" s="95">
        <f t="shared" si="11"/>
        <v>112</v>
      </c>
      <c r="AL15" s="101">
        <v>112</v>
      </c>
      <c r="AM15" s="99">
        <v>150</v>
      </c>
      <c r="AN15" s="101"/>
    </row>
    <row r="16" spans="1:40" s="99" customFormat="1" ht="30" customHeight="1">
      <c r="A16" s="93">
        <v>8</v>
      </c>
      <c r="B16" s="100" t="s">
        <v>31</v>
      </c>
      <c r="C16" s="95">
        <f t="shared" si="0"/>
        <v>1417.92</v>
      </c>
      <c r="D16" s="95">
        <f t="shared" si="1"/>
        <v>785.6</v>
      </c>
      <c r="E16" s="95">
        <f t="shared" si="2"/>
        <v>692.47</v>
      </c>
      <c r="F16" s="95">
        <f t="shared" si="3"/>
        <v>454.5</v>
      </c>
      <c r="G16" s="101"/>
      <c r="H16" s="101"/>
      <c r="I16" s="101"/>
      <c r="J16" s="101">
        <v>445.7</v>
      </c>
      <c r="K16" s="101"/>
      <c r="L16" s="101">
        <v>8.8</v>
      </c>
      <c r="M16" s="101"/>
      <c r="N16" s="101"/>
      <c r="O16" s="101">
        <v>208.6</v>
      </c>
      <c r="P16" s="101"/>
      <c r="Q16" s="101"/>
      <c r="R16" s="101"/>
      <c r="S16" s="101">
        <v>15</v>
      </c>
      <c r="T16" s="101"/>
      <c r="U16" s="101">
        <v>14.37</v>
      </c>
      <c r="V16" s="101"/>
      <c r="W16" s="101"/>
      <c r="X16" s="102"/>
      <c r="Y16" s="101"/>
      <c r="Z16" s="95">
        <f t="shared" si="6"/>
        <v>214.2</v>
      </c>
      <c r="AA16" s="95">
        <f t="shared" si="7"/>
        <v>63.2</v>
      </c>
      <c r="AB16" s="101">
        <v>63.2</v>
      </c>
      <c r="AC16" s="96">
        <v>22</v>
      </c>
      <c r="AD16" s="96"/>
      <c r="AE16" s="96">
        <f>129</f>
        <v>129</v>
      </c>
      <c r="AF16" s="96"/>
      <c r="AG16" s="96"/>
      <c r="AH16" s="95">
        <f t="shared" si="9"/>
        <v>43.35</v>
      </c>
      <c r="AI16" s="103">
        <v>43.35</v>
      </c>
      <c r="AJ16" s="95">
        <f t="shared" si="10"/>
        <v>467.9</v>
      </c>
      <c r="AK16" s="95">
        <f t="shared" si="11"/>
        <v>267.9</v>
      </c>
      <c r="AL16" s="101">
        <v>267.9</v>
      </c>
      <c r="AM16" s="99">
        <v>200</v>
      </c>
      <c r="AN16" s="101"/>
    </row>
    <row r="17" spans="1:40" s="99" customFormat="1" ht="30" customHeight="1">
      <c r="A17" s="93">
        <v>9</v>
      </c>
      <c r="B17" s="104" t="s">
        <v>49</v>
      </c>
      <c r="C17" s="95">
        <f t="shared" si="0"/>
        <v>610.12</v>
      </c>
      <c r="D17" s="95">
        <f t="shared" si="1"/>
        <v>332.6</v>
      </c>
      <c r="E17" s="95">
        <f t="shared" si="2"/>
        <v>261.02</v>
      </c>
      <c r="F17" s="95">
        <f t="shared" si="3"/>
        <v>192.5</v>
      </c>
      <c r="G17" s="101"/>
      <c r="H17" s="101"/>
      <c r="I17" s="101"/>
      <c r="J17" s="101">
        <v>188.6</v>
      </c>
      <c r="K17" s="101"/>
      <c r="L17" s="101">
        <v>3.9</v>
      </c>
      <c r="M17" s="101"/>
      <c r="N17" s="101"/>
      <c r="O17" s="101">
        <v>62</v>
      </c>
      <c r="P17" s="101"/>
      <c r="Q17" s="101"/>
      <c r="R17" s="101"/>
      <c r="S17" s="101"/>
      <c r="T17" s="101"/>
      <c r="U17" s="101">
        <v>6.52</v>
      </c>
      <c r="V17" s="101"/>
      <c r="W17" s="101"/>
      <c r="X17" s="102"/>
      <c r="Y17" s="101"/>
      <c r="Z17" s="95">
        <f t="shared" si="6"/>
        <v>65.8</v>
      </c>
      <c r="AA17" s="95">
        <f t="shared" si="7"/>
        <v>26.8</v>
      </c>
      <c r="AB17" s="101">
        <v>26.8</v>
      </c>
      <c r="AC17" s="96"/>
      <c r="AD17" s="96"/>
      <c r="AE17" s="96">
        <f>39</f>
        <v>39</v>
      </c>
      <c r="AF17" s="96"/>
      <c r="AG17" s="96"/>
      <c r="AH17" s="105">
        <f t="shared" si="9"/>
        <v>20</v>
      </c>
      <c r="AI17" s="103">
        <v>20</v>
      </c>
      <c r="AJ17" s="95">
        <f t="shared" si="10"/>
        <v>263.3</v>
      </c>
      <c r="AK17" s="95">
        <f t="shared" si="11"/>
        <v>113.3</v>
      </c>
      <c r="AL17" s="101">
        <v>113.3</v>
      </c>
      <c r="AM17" s="99">
        <v>150</v>
      </c>
      <c r="AN17" s="101"/>
    </row>
    <row r="18" spans="1:40" s="99" customFormat="1" ht="30" customHeight="1">
      <c r="A18" s="93">
        <v>10</v>
      </c>
      <c r="B18" s="100" t="s">
        <v>33</v>
      </c>
      <c r="C18" s="95">
        <f t="shared" si="0"/>
        <v>376.54</v>
      </c>
      <c r="D18" s="95">
        <f t="shared" si="1"/>
        <v>184.7</v>
      </c>
      <c r="E18" s="95">
        <f t="shared" si="2"/>
        <v>155.14000000000001</v>
      </c>
      <c r="F18" s="95">
        <f t="shared" si="3"/>
        <v>106.8</v>
      </c>
      <c r="G18" s="101"/>
      <c r="H18" s="101"/>
      <c r="I18" s="101"/>
      <c r="J18" s="101">
        <v>104.7</v>
      </c>
      <c r="K18" s="101"/>
      <c r="L18" s="101">
        <v>2.1</v>
      </c>
      <c r="M18" s="101"/>
      <c r="N18" s="101"/>
      <c r="O18" s="101">
        <v>45</v>
      </c>
      <c r="P18" s="101"/>
      <c r="Q18" s="101"/>
      <c r="R18" s="101"/>
      <c r="S18" s="101"/>
      <c r="T18" s="101"/>
      <c r="U18" s="101">
        <v>3.34</v>
      </c>
      <c r="V18" s="101"/>
      <c r="W18" s="101"/>
      <c r="X18" s="102"/>
      <c r="Y18" s="101"/>
      <c r="Z18" s="95">
        <f t="shared" si="6"/>
        <v>42.9</v>
      </c>
      <c r="AA18" s="95">
        <f t="shared" si="7"/>
        <v>14.9</v>
      </c>
      <c r="AB18" s="101">
        <v>14.9</v>
      </c>
      <c r="AC18" s="96"/>
      <c r="AD18" s="96"/>
      <c r="AE18" s="96">
        <f>28</f>
        <v>28</v>
      </c>
      <c r="AF18" s="96"/>
      <c r="AG18" s="96"/>
      <c r="AH18" s="95">
        <f t="shared" si="9"/>
        <v>15.5</v>
      </c>
      <c r="AI18" s="103">
        <v>15.5</v>
      </c>
      <c r="AJ18" s="95">
        <f t="shared" si="10"/>
        <v>163</v>
      </c>
      <c r="AK18" s="95">
        <f t="shared" si="11"/>
        <v>63</v>
      </c>
      <c r="AL18" s="101">
        <v>63</v>
      </c>
      <c r="AM18" s="99">
        <v>100</v>
      </c>
      <c r="AN18" s="101"/>
    </row>
    <row r="19" spans="1:40" s="99" customFormat="1" ht="30" customHeight="1">
      <c r="A19" s="93">
        <v>11</v>
      </c>
      <c r="B19" s="104" t="s">
        <v>50</v>
      </c>
      <c r="C19" s="95">
        <f t="shared" si="0"/>
        <v>994.2200000000001</v>
      </c>
      <c r="D19" s="95">
        <f t="shared" si="1"/>
        <v>568.1</v>
      </c>
      <c r="E19" s="95">
        <f t="shared" si="2"/>
        <v>477.82000000000005</v>
      </c>
      <c r="F19" s="95">
        <f t="shared" si="3"/>
        <v>328.70000000000005</v>
      </c>
      <c r="G19" s="101"/>
      <c r="H19" s="101"/>
      <c r="I19" s="101"/>
      <c r="J19" s="101">
        <v>322.1</v>
      </c>
      <c r="K19" s="101"/>
      <c r="L19" s="101">
        <v>6.6</v>
      </c>
      <c r="M19" s="101"/>
      <c r="N19" s="101"/>
      <c r="O19" s="101">
        <v>138</v>
      </c>
      <c r="P19" s="101"/>
      <c r="Q19" s="101"/>
      <c r="R19" s="101"/>
      <c r="S19" s="101"/>
      <c r="T19" s="101"/>
      <c r="U19" s="101">
        <v>11.12</v>
      </c>
      <c r="V19" s="101"/>
      <c r="W19" s="101"/>
      <c r="X19" s="102"/>
      <c r="Y19" s="101"/>
      <c r="Z19" s="95">
        <f t="shared" si="6"/>
        <v>132.8</v>
      </c>
      <c r="AA19" s="95">
        <f t="shared" si="7"/>
        <v>45.8</v>
      </c>
      <c r="AB19" s="101">
        <v>45.8</v>
      </c>
      <c r="AC19" s="96">
        <v>1</v>
      </c>
      <c r="AD19" s="96"/>
      <c r="AE19" s="96">
        <f>86</f>
        <v>86</v>
      </c>
      <c r="AF19" s="96"/>
      <c r="AG19" s="96"/>
      <c r="AH19" s="95">
        <f t="shared" si="9"/>
        <v>40</v>
      </c>
      <c r="AI19" s="103">
        <v>40</v>
      </c>
      <c r="AJ19" s="95">
        <f t="shared" si="10"/>
        <v>343.6</v>
      </c>
      <c r="AK19" s="95">
        <f t="shared" si="11"/>
        <v>193.6</v>
      </c>
      <c r="AL19" s="96">
        <v>193.6</v>
      </c>
      <c r="AM19" s="99">
        <v>150</v>
      </c>
      <c r="AN19" s="101"/>
    </row>
    <row r="20" spans="1:40" s="99" customFormat="1" ht="30" customHeight="1">
      <c r="A20" s="93">
        <v>16</v>
      </c>
      <c r="B20" s="158" t="s">
        <v>239</v>
      </c>
      <c r="C20" s="95">
        <f t="shared" si="0"/>
        <v>1856.1399999999999</v>
      </c>
      <c r="D20" s="95">
        <f t="shared" si="1"/>
        <v>998.54</v>
      </c>
      <c r="E20" s="95">
        <f t="shared" si="2"/>
        <v>572.29</v>
      </c>
      <c r="F20" s="95">
        <f t="shared" si="3"/>
        <v>258.53999999999996</v>
      </c>
      <c r="G20" s="101">
        <v>168.48</v>
      </c>
      <c r="H20" s="101">
        <v>5</v>
      </c>
      <c r="I20" s="101">
        <v>85.06</v>
      </c>
      <c r="J20" s="101"/>
      <c r="K20" s="101"/>
      <c r="L20" s="102"/>
      <c r="M20" s="101"/>
      <c r="N20" s="101">
        <v>3</v>
      </c>
      <c r="O20" s="101">
        <v>0</v>
      </c>
      <c r="P20" s="101">
        <v>0.5</v>
      </c>
      <c r="Q20" s="101"/>
      <c r="R20" s="101">
        <v>9</v>
      </c>
      <c r="S20" s="101"/>
      <c r="T20" s="101"/>
      <c r="U20" s="101">
        <v>0</v>
      </c>
      <c r="V20" s="101">
        <v>295.25</v>
      </c>
      <c r="W20" s="101"/>
      <c r="X20" s="102"/>
      <c r="Y20" s="101">
        <v>6</v>
      </c>
      <c r="Z20" s="95">
        <f t="shared" si="6"/>
        <v>535.7</v>
      </c>
      <c r="AA20" s="95">
        <f t="shared" si="7"/>
        <v>296</v>
      </c>
      <c r="AB20" s="96">
        <v>296</v>
      </c>
      <c r="AC20" s="96"/>
      <c r="AD20" s="96"/>
      <c r="AE20" s="96">
        <f>0.25+38+94.75+25.95+80.75</f>
        <v>239.7</v>
      </c>
      <c r="AF20" s="96"/>
      <c r="AG20" s="96"/>
      <c r="AH20" s="95">
        <f t="shared" si="9"/>
        <v>304.15</v>
      </c>
      <c r="AI20" s="103">
        <v>304.15</v>
      </c>
      <c r="AJ20" s="95">
        <f t="shared" si="10"/>
        <v>444</v>
      </c>
      <c r="AK20" s="95">
        <f t="shared" si="11"/>
        <v>444</v>
      </c>
      <c r="AL20" s="96">
        <v>444</v>
      </c>
      <c r="AM20" s="96"/>
      <c r="AN20" s="106"/>
    </row>
    <row r="21" spans="1:40" ht="14.25" customHeight="1">
      <c r="A21" s="182" t="s">
        <v>147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</row>
  </sheetData>
  <sheetProtection/>
  <mergeCells count="41">
    <mergeCell ref="AH4:AI4"/>
    <mergeCell ref="AJ4:AN4"/>
    <mergeCell ref="A7:B7"/>
    <mergeCell ref="A21:AN21"/>
    <mergeCell ref="Q5:Q6"/>
    <mergeCell ref="R5:R6"/>
    <mergeCell ref="S5:S6"/>
    <mergeCell ref="T5:T6"/>
    <mergeCell ref="AK5:AL5"/>
    <mergeCell ref="A3:A6"/>
    <mergeCell ref="A1:AN1"/>
    <mergeCell ref="A2:AN2"/>
    <mergeCell ref="C3:AN3"/>
    <mergeCell ref="E4:X4"/>
    <mergeCell ref="Z4:AG4"/>
    <mergeCell ref="N5:N6"/>
    <mergeCell ref="O5:O6"/>
    <mergeCell ref="P5:P6"/>
    <mergeCell ref="F5:L5"/>
    <mergeCell ref="AA5:AB5"/>
    <mergeCell ref="B3:B6"/>
    <mergeCell ref="C4:C6"/>
    <mergeCell ref="D5:D6"/>
    <mergeCell ref="E5:E6"/>
    <mergeCell ref="M5:M6"/>
    <mergeCell ref="U5:U6"/>
    <mergeCell ref="V5:V6"/>
    <mergeCell ref="W5:W6"/>
    <mergeCell ref="X5:X6"/>
    <mergeCell ref="Y5:Y6"/>
    <mergeCell ref="Z5:Z6"/>
    <mergeCell ref="AI5:AI6"/>
    <mergeCell ref="AJ5:AJ6"/>
    <mergeCell ref="AM5:AM6"/>
    <mergeCell ref="AN5:AN6"/>
    <mergeCell ref="AC5:AC6"/>
    <mergeCell ref="AD5:AD6"/>
    <mergeCell ref="AE5:AE6"/>
    <mergeCell ref="AF5:AF6"/>
    <mergeCell ref="AG5:AG6"/>
    <mergeCell ref="AH5:AH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8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F7" sqref="AF7"/>
    </sheetView>
  </sheetViews>
  <sheetFormatPr defaultColWidth="9.00390625" defaultRowHeight="14.25"/>
  <cols>
    <col min="1" max="1" width="4.50390625" style="107" customWidth="1"/>
    <col min="2" max="2" width="8.875" style="107" customWidth="1"/>
    <col min="3" max="3" width="12.00390625" style="107" customWidth="1"/>
    <col min="4" max="4" width="10.875" style="107" customWidth="1"/>
    <col min="5" max="5" width="10.375" style="107" customWidth="1"/>
    <col min="6" max="6" width="9.375" style="107" customWidth="1"/>
    <col min="7" max="9" width="8.25390625" style="107" customWidth="1"/>
    <col min="10" max="10" width="9.50390625" style="107" customWidth="1"/>
    <col min="11" max="14" width="8.25390625" style="107" customWidth="1"/>
    <col min="15" max="15" width="12.25390625" style="107" customWidth="1"/>
    <col min="16" max="16" width="5.50390625" style="107" customWidth="1"/>
    <col min="17" max="17" width="4.75390625" style="107" customWidth="1"/>
    <col min="18" max="18" width="5.625" style="107" customWidth="1"/>
    <col min="19" max="19" width="5.75390625" style="107" customWidth="1"/>
    <col min="20" max="20" width="4.375" style="107" customWidth="1"/>
    <col min="21" max="22" width="6.00390625" style="107" customWidth="1"/>
    <col min="23" max="25" width="7.75390625" style="107" customWidth="1"/>
    <col min="26" max="26" width="8.125" style="107" customWidth="1"/>
    <col min="27" max="27" width="5.75390625" style="107" customWidth="1"/>
    <col min="28" max="28" width="10.75390625" style="107" customWidth="1"/>
    <col min="29" max="29" width="12.25390625" style="107" customWidth="1"/>
    <col min="30" max="30" width="7.25390625" style="107" customWidth="1"/>
    <col min="31" max="31" width="9.50390625" style="107" customWidth="1"/>
    <col min="32" max="32" width="6.75390625" style="107" customWidth="1"/>
    <col min="33" max="33" width="10.125" style="107" customWidth="1"/>
    <col min="34" max="34" width="8.75390625" style="107" customWidth="1"/>
    <col min="35" max="35" width="8.25390625" style="107" customWidth="1"/>
    <col min="36" max="36" width="8.375" style="107" customWidth="1"/>
    <col min="37" max="37" width="9.375" style="107" customWidth="1"/>
    <col min="38" max="38" width="7.625" style="107" customWidth="1"/>
    <col min="39" max="39" width="6.50390625" style="107" customWidth="1"/>
    <col min="40" max="42" width="8.875" style="107" customWidth="1"/>
    <col min="43" max="43" width="6.625" style="107" customWidth="1"/>
    <col min="44" max="16384" width="9.00390625" style="107" customWidth="1"/>
  </cols>
  <sheetData>
    <row r="1" spans="1:43" ht="31.5">
      <c r="A1" s="228" t="s">
        <v>155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</row>
    <row r="2" spans="1:43" ht="14.25">
      <c r="A2" s="229" t="s">
        <v>148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</row>
    <row r="3" spans="1:43" ht="14.25">
      <c r="A3" s="222" t="s">
        <v>0</v>
      </c>
      <c r="B3" s="222" t="s">
        <v>1</v>
      </c>
      <c r="C3" s="224" t="s">
        <v>51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1"/>
    </row>
    <row r="4" spans="1:43" ht="14.25">
      <c r="A4" s="223"/>
      <c r="B4" s="223"/>
      <c r="C4" s="224" t="s">
        <v>52</v>
      </c>
      <c r="D4" s="108"/>
      <c r="E4" s="212" t="s">
        <v>4</v>
      </c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24" t="s">
        <v>5</v>
      </c>
      <c r="AA4" s="230"/>
      <c r="AB4" s="230"/>
      <c r="AC4" s="230"/>
      <c r="AD4" s="230"/>
      <c r="AE4" s="230"/>
      <c r="AF4" s="230"/>
      <c r="AG4" s="230"/>
      <c r="AH4" s="231"/>
      <c r="AI4" s="212" t="s">
        <v>9</v>
      </c>
      <c r="AJ4" s="212"/>
      <c r="AK4" s="212"/>
      <c r="AL4" s="212" t="s">
        <v>7</v>
      </c>
      <c r="AM4" s="212"/>
      <c r="AN4" s="212"/>
      <c r="AO4" s="212"/>
      <c r="AP4" s="212"/>
      <c r="AQ4" s="212"/>
    </row>
    <row r="5" spans="1:43" ht="14.25" customHeight="1">
      <c r="A5" s="223"/>
      <c r="B5" s="223"/>
      <c r="C5" s="212"/>
      <c r="D5" s="222" t="s">
        <v>53</v>
      </c>
      <c r="E5" s="212" t="s">
        <v>11</v>
      </c>
      <c r="F5" s="212" t="s">
        <v>12</v>
      </c>
      <c r="G5" s="212"/>
      <c r="H5" s="212"/>
      <c r="I5" s="212"/>
      <c r="J5" s="212"/>
      <c r="K5" s="212"/>
      <c r="L5" s="217" t="s">
        <v>54</v>
      </c>
      <c r="M5" s="217" t="s">
        <v>55</v>
      </c>
      <c r="N5" s="216" t="s">
        <v>234</v>
      </c>
      <c r="O5" s="217" t="s">
        <v>56</v>
      </c>
      <c r="P5" s="217"/>
      <c r="Q5" s="217"/>
      <c r="R5" s="217"/>
      <c r="S5" s="215"/>
      <c r="T5" s="215"/>
      <c r="U5" s="215"/>
      <c r="V5" s="215"/>
      <c r="W5" s="215"/>
      <c r="X5" s="215"/>
      <c r="Y5" s="218"/>
      <c r="Z5" s="212" t="s">
        <v>17</v>
      </c>
      <c r="AA5" s="212" t="s">
        <v>12</v>
      </c>
      <c r="AB5" s="212"/>
      <c r="AC5" s="212"/>
      <c r="AD5" s="216" t="s">
        <v>235</v>
      </c>
      <c r="AE5" s="216" t="s">
        <v>238</v>
      </c>
      <c r="AF5" s="217" t="s">
        <v>140</v>
      </c>
      <c r="AG5" s="215"/>
      <c r="AH5" s="218"/>
      <c r="AI5" s="212" t="s">
        <v>18</v>
      </c>
      <c r="AJ5" s="215" t="s">
        <v>141</v>
      </c>
      <c r="AK5" s="215" t="s">
        <v>142</v>
      </c>
      <c r="AL5" s="212" t="s">
        <v>20</v>
      </c>
      <c r="AM5" s="226" t="s">
        <v>12</v>
      </c>
      <c r="AN5" s="227"/>
      <c r="AO5" s="213" t="s">
        <v>139</v>
      </c>
      <c r="AP5" s="109"/>
      <c r="AQ5" s="215" t="s">
        <v>19</v>
      </c>
    </row>
    <row r="6" spans="1:43" ht="87" customHeight="1">
      <c r="A6" s="223"/>
      <c r="B6" s="223"/>
      <c r="C6" s="212"/>
      <c r="D6" s="225"/>
      <c r="E6" s="212"/>
      <c r="F6" s="110" t="s">
        <v>21</v>
      </c>
      <c r="G6" s="149" t="s">
        <v>233</v>
      </c>
      <c r="H6" s="149" t="s">
        <v>236</v>
      </c>
      <c r="I6" s="149" t="s">
        <v>237</v>
      </c>
      <c r="J6" s="112" t="s">
        <v>145</v>
      </c>
      <c r="K6" s="113"/>
      <c r="L6" s="217"/>
      <c r="M6" s="217"/>
      <c r="N6" s="217"/>
      <c r="O6" s="217"/>
      <c r="P6" s="217"/>
      <c r="Q6" s="217"/>
      <c r="R6" s="217"/>
      <c r="S6" s="215"/>
      <c r="T6" s="215"/>
      <c r="U6" s="215"/>
      <c r="V6" s="215"/>
      <c r="W6" s="215"/>
      <c r="X6" s="215"/>
      <c r="Y6" s="219"/>
      <c r="Z6" s="212"/>
      <c r="AA6" s="115" t="s">
        <v>21</v>
      </c>
      <c r="AB6" s="149" t="s">
        <v>235</v>
      </c>
      <c r="AC6" s="111"/>
      <c r="AD6" s="217"/>
      <c r="AE6" s="217"/>
      <c r="AF6" s="217"/>
      <c r="AG6" s="215"/>
      <c r="AH6" s="219"/>
      <c r="AI6" s="212"/>
      <c r="AJ6" s="215"/>
      <c r="AK6" s="215"/>
      <c r="AL6" s="212"/>
      <c r="AM6" s="115" t="s">
        <v>21</v>
      </c>
      <c r="AN6" s="116"/>
      <c r="AO6" s="214"/>
      <c r="AP6" s="117"/>
      <c r="AQ6" s="215"/>
    </row>
    <row r="7" spans="1:43" ht="33" customHeight="1">
      <c r="A7" s="192" t="s">
        <v>240</v>
      </c>
      <c r="B7" s="193"/>
      <c r="C7" s="123"/>
      <c r="D7" s="123"/>
      <c r="E7" s="123"/>
      <c r="F7" s="123"/>
      <c r="G7" s="111"/>
      <c r="H7" s="139" t="s">
        <v>187</v>
      </c>
      <c r="I7" s="159" t="s">
        <v>241</v>
      </c>
      <c r="J7" s="159" t="s">
        <v>242</v>
      </c>
      <c r="K7" s="159"/>
      <c r="L7" s="159" t="s">
        <v>242</v>
      </c>
      <c r="M7" s="159" t="s">
        <v>242</v>
      </c>
      <c r="N7" s="130" t="s">
        <v>178</v>
      </c>
      <c r="O7" s="111"/>
      <c r="P7" s="111"/>
      <c r="Q7" s="111"/>
      <c r="R7" s="111"/>
      <c r="S7" s="113"/>
      <c r="T7" s="113"/>
      <c r="U7" s="113"/>
      <c r="V7" s="113"/>
      <c r="W7" s="113"/>
      <c r="X7" s="113"/>
      <c r="Y7" s="114"/>
      <c r="Z7" s="123"/>
      <c r="AA7" s="137"/>
      <c r="AB7" s="130" t="s">
        <v>178</v>
      </c>
      <c r="AC7" s="111"/>
      <c r="AD7" s="130" t="s">
        <v>178</v>
      </c>
      <c r="AE7" s="111">
        <v>2018.04</v>
      </c>
      <c r="AF7" s="159" t="s">
        <v>242</v>
      </c>
      <c r="AG7" s="113"/>
      <c r="AH7" s="114"/>
      <c r="AI7" s="123"/>
      <c r="AJ7" s="134" t="s">
        <v>186</v>
      </c>
      <c r="AK7" s="134" t="s">
        <v>185</v>
      </c>
      <c r="AL7" s="123"/>
      <c r="AM7" s="137"/>
      <c r="AN7" s="116"/>
      <c r="AO7" s="117">
        <v>2018.05</v>
      </c>
      <c r="AP7" s="117"/>
      <c r="AQ7" s="113"/>
    </row>
    <row r="8" spans="1:43" s="122" customFormat="1" ht="36" customHeight="1">
      <c r="A8" s="118"/>
      <c r="B8" s="119" t="s">
        <v>149</v>
      </c>
      <c r="C8" s="120">
        <f aca="true" t="shared" si="0" ref="C8:C20">E8+Z8+AI8+AL8</f>
        <v>5728.35</v>
      </c>
      <c r="D8" s="120">
        <f aca="true" t="shared" si="1" ref="D8:D20">F8+AA8+AM8</f>
        <v>2695.75</v>
      </c>
      <c r="E8" s="120">
        <f aca="true" t="shared" si="2" ref="E8:E20">SUM(G8:Y8)</f>
        <v>3650.38</v>
      </c>
      <c r="F8" s="120">
        <f aca="true" t="shared" si="3" ref="F8:F20">SUM(G8:K8)</f>
        <v>2149.68</v>
      </c>
      <c r="G8" s="121">
        <f aca="true" t="shared" si="4" ref="G8:Y8">SUM(G9:G20)</f>
        <v>0</v>
      </c>
      <c r="H8" s="121">
        <f t="shared" si="4"/>
        <v>345.62</v>
      </c>
      <c r="I8" s="121">
        <f t="shared" si="4"/>
        <v>3.06</v>
      </c>
      <c r="J8" s="121">
        <f t="shared" si="4"/>
        <v>1801</v>
      </c>
      <c r="K8" s="121">
        <f t="shared" si="4"/>
        <v>0</v>
      </c>
      <c r="L8" s="121">
        <f t="shared" si="4"/>
        <v>182</v>
      </c>
      <c r="M8" s="121">
        <f t="shared" si="4"/>
        <v>1115.7</v>
      </c>
      <c r="N8" s="121">
        <f t="shared" si="4"/>
        <v>202.99999999999997</v>
      </c>
      <c r="O8" s="121">
        <f t="shared" si="4"/>
        <v>0</v>
      </c>
      <c r="P8" s="121">
        <f t="shared" si="4"/>
        <v>0</v>
      </c>
      <c r="Q8" s="121">
        <f t="shared" si="4"/>
        <v>0</v>
      </c>
      <c r="R8" s="121">
        <f t="shared" si="4"/>
        <v>0</v>
      </c>
      <c r="S8" s="121">
        <f t="shared" si="4"/>
        <v>0</v>
      </c>
      <c r="T8" s="121">
        <f t="shared" si="4"/>
        <v>0</v>
      </c>
      <c r="U8" s="121">
        <f t="shared" si="4"/>
        <v>0</v>
      </c>
      <c r="V8" s="121">
        <f t="shared" si="4"/>
        <v>0</v>
      </c>
      <c r="W8" s="121">
        <f t="shared" si="4"/>
        <v>0</v>
      </c>
      <c r="X8" s="121">
        <f t="shared" si="4"/>
        <v>0</v>
      </c>
      <c r="Y8" s="121">
        <f t="shared" si="4"/>
        <v>0</v>
      </c>
      <c r="Z8" s="120">
        <f aca="true" t="shared" si="5" ref="Z8:Z20">SUM(AB8:AH8)</f>
        <v>440.82000000000005</v>
      </c>
      <c r="AA8" s="120">
        <f aca="true" t="shared" si="6" ref="AA8:AA20">SUM(AB8:AC8)</f>
        <v>546.07</v>
      </c>
      <c r="AB8" s="121">
        <f>SUM(AB9:AB19)</f>
        <v>546.07</v>
      </c>
      <c r="AC8" s="121">
        <f aca="true" t="shared" si="7" ref="AC8:AH8">SUM(AC9:AC20)</f>
        <v>0</v>
      </c>
      <c r="AD8" s="121">
        <f t="shared" si="7"/>
        <v>76</v>
      </c>
      <c r="AE8" s="121">
        <f t="shared" si="7"/>
        <v>-191.25</v>
      </c>
      <c r="AF8" s="121">
        <f t="shared" si="7"/>
        <v>10</v>
      </c>
      <c r="AG8" s="121">
        <f t="shared" si="7"/>
        <v>0</v>
      </c>
      <c r="AH8" s="121">
        <f t="shared" si="7"/>
        <v>0</v>
      </c>
      <c r="AI8" s="120">
        <f>AJ8+AK8</f>
        <v>337.15</v>
      </c>
      <c r="AJ8" s="118">
        <f>AJ9+AJ10+AJ11+AJ12+AJ13+AJ14+AJ15+AJ16+AJ17+AJ18+AJ19+AJ20</f>
        <v>237.15</v>
      </c>
      <c r="AK8" s="121">
        <f>SUM(AK9:AK20)</f>
        <v>100</v>
      </c>
      <c r="AL8" s="120">
        <f aca="true" t="shared" si="8" ref="AL8:AL20">SUM(AN8:AQ8)</f>
        <v>1300</v>
      </c>
      <c r="AM8" s="120">
        <f aca="true" t="shared" si="9" ref="AM8:AM20">AN8</f>
        <v>0</v>
      </c>
      <c r="AN8" s="121">
        <f>SUM(AN9:AN20)</f>
        <v>0</v>
      </c>
      <c r="AO8" s="121">
        <f>SUM(AO9:AO20)</f>
        <v>1300</v>
      </c>
      <c r="AP8" s="121">
        <f>SUM(AP9:AP20)</f>
        <v>0</v>
      </c>
      <c r="AQ8" s="121">
        <f>SUM(AQ9:AQ20)</f>
        <v>0</v>
      </c>
    </row>
    <row r="9" spans="1:43" ht="36" customHeight="1">
      <c r="A9" s="111">
        <v>1</v>
      </c>
      <c r="B9" s="116" t="s">
        <v>24</v>
      </c>
      <c r="C9" s="123">
        <f t="shared" si="0"/>
        <v>26.47</v>
      </c>
      <c r="D9" s="123">
        <f t="shared" si="1"/>
        <v>75.47</v>
      </c>
      <c r="E9" s="123">
        <f t="shared" si="2"/>
        <v>26</v>
      </c>
      <c r="F9" s="123">
        <f t="shared" si="3"/>
        <v>0</v>
      </c>
      <c r="G9" s="124"/>
      <c r="H9" s="124"/>
      <c r="I9" s="124"/>
      <c r="J9" s="124"/>
      <c r="K9" s="124"/>
      <c r="L9" s="124"/>
      <c r="M9" s="124"/>
      <c r="N9" s="124">
        <v>26</v>
      </c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3">
        <f t="shared" si="5"/>
        <v>0.46999999999999886</v>
      </c>
      <c r="AA9" s="123">
        <f t="shared" si="6"/>
        <v>75.47</v>
      </c>
      <c r="AB9" s="124">
        <f>75.47</f>
        <v>75.47</v>
      </c>
      <c r="AC9" s="124"/>
      <c r="AD9" s="124"/>
      <c r="AE9" s="125">
        <v>-75</v>
      </c>
      <c r="AF9" s="124"/>
      <c r="AG9" s="124"/>
      <c r="AH9" s="124"/>
      <c r="AI9" s="123">
        <f aca="true" t="shared" si="10" ref="AI9:AI19">AK9</f>
        <v>0</v>
      </c>
      <c r="AJ9" s="110"/>
      <c r="AK9" s="125"/>
      <c r="AL9" s="123">
        <f t="shared" si="8"/>
        <v>0</v>
      </c>
      <c r="AM9" s="123">
        <f t="shared" si="9"/>
        <v>0</v>
      </c>
      <c r="AN9" s="124"/>
      <c r="AO9" s="126"/>
      <c r="AP9" s="116"/>
      <c r="AQ9" s="124"/>
    </row>
    <row r="10" spans="1:43" ht="36" customHeight="1">
      <c r="A10" s="111">
        <v>2</v>
      </c>
      <c r="B10" s="127" t="s">
        <v>150</v>
      </c>
      <c r="C10" s="123">
        <f t="shared" si="0"/>
        <v>12.370000000000001</v>
      </c>
      <c r="D10" s="123">
        <f t="shared" si="1"/>
        <v>12.97</v>
      </c>
      <c r="E10" s="123">
        <f t="shared" si="2"/>
        <v>4.4</v>
      </c>
      <c r="F10" s="123">
        <f t="shared" si="3"/>
        <v>0</v>
      </c>
      <c r="G10" s="124"/>
      <c r="H10" s="124"/>
      <c r="I10" s="124"/>
      <c r="J10" s="124"/>
      <c r="K10" s="124"/>
      <c r="L10" s="124"/>
      <c r="M10" s="124"/>
      <c r="N10" s="124">
        <v>4.4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3">
        <f t="shared" si="5"/>
        <v>7.970000000000001</v>
      </c>
      <c r="AA10" s="123">
        <f t="shared" si="6"/>
        <v>12.97</v>
      </c>
      <c r="AB10" s="124">
        <f>12.97</f>
        <v>12.97</v>
      </c>
      <c r="AC10" s="124"/>
      <c r="AD10" s="124"/>
      <c r="AE10" s="125">
        <v>-5</v>
      </c>
      <c r="AF10" s="124"/>
      <c r="AG10" s="124"/>
      <c r="AH10" s="124"/>
      <c r="AI10" s="123">
        <f t="shared" si="10"/>
        <v>0</v>
      </c>
      <c r="AJ10" s="110"/>
      <c r="AK10" s="125"/>
      <c r="AL10" s="123">
        <f t="shared" si="8"/>
        <v>0</v>
      </c>
      <c r="AM10" s="123">
        <f t="shared" si="9"/>
        <v>0</v>
      </c>
      <c r="AN10" s="124"/>
      <c r="AO10" s="126"/>
      <c r="AP10" s="116"/>
      <c r="AQ10" s="124"/>
    </row>
    <row r="11" spans="1:43" ht="36" customHeight="1">
      <c r="A11" s="111">
        <v>3</v>
      </c>
      <c r="B11" s="116" t="s">
        <v>26</v>
      </c>
      <c r="C11" s="123">
        <f t="shared" si="0"/>
        <v>238.65</v>
      </c>
      <c r="D11" s="123">
        <f t="shared" si="1"/>
        <v>33.55</v>
      </c>
      <c r="E11" s="123">
        <f t="shared" si="2"/>
        <v>11.6</v>
      </c>
      <c r="F11" s="123">
        <f t="shared" si="3"/>
        <v>0</v>
      </c>
      <c r="G11" s="124"/>
      <c r="H11" s="124"/>
      <c r="I11" s="124"/>
      <c r="J11" s="124"/>
      <c r="K11" s="124"/>
      <c r="L11" s="124"/>
      <c r="M11" s="124"/>
      <c r="N11" s="124">
        <v>11.6</v>
      </c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3">
        <f t="shared" si="5"/>
        <v>27.049999999999997</v>
      </c>
      <c r="AA11" s="123">
        <f t="shared" si="6"/>
        <v>33.55</v>
      </c>
      <c r="AB11" s="124">
        <f>33.55</f>
        <v>33.55</v>
      </c>
      <c r="AC11" s="124"/>
      <c r="AD11" s="124">
        <f>1+5</f>
        <v>6</v>
      </c>
      <c r="AE11" s="125">
        <v>-12.5</v>
      </c>
      <c r="AF11" s="124"/>
      <c r="AG11" s="124"/>
      <c r="AH11" s="124"/>
      <c r="AI11" s="123">
        <f t="shared" si="10"/>
        <v>0</v>
      </c>
      <c r="AJ11" s="110"/>
      <c r="AK11" s="125"/>
      <c r="AL11" s="123">
        <f t="shared" si="8"/>
        <v>200</v>
      </c>
      <c r="AM11" s="123">
        <f t="shared" si="9"/>
        <v>0</v>
      </c>
      <c r="AN11" s="124"/>
      <c r="AO11" s="126">
        <v>200</v>
      </c>
      <c r="AP11" s="116"/>
      <c r="AQ11" s="124"/>
    </row>
    <row r="12" spans="1:43" ht="36" customHeight="1">
      <c r="A12" s="111">
        <v>4</v>
      </c>
      <c r="B12" s="116" t="s">
        <v>27</v>
      </c>
      <c r="C12" s="123">
        <f t="shared" si="0"/>
        <v>137.99</v>
      </c>
      <c r="D12" s="123">
        <f t="shared" si="1"/>
        <v>41.59</v>
      </c>
      <c r="E12" s="123">
        <f t="shared" si="2"/>
        <v>14.4</v>
      </c>
      <c r="F12" s="123">
        <f t="shared" si="3"/>
        <v>0</v>
      </c>
      <c r="G12" s="124"/>
      <c r="H12" s="124"/>
      <c r="I12" s="124"/>
      <c r="J12" s="124"/>
      <c r="K12" s="124"/>
      <c r="L12" s="124"/>
      <c r="M12" s="124"/>
      <c r="N12" s="124">
        <v>14.4</v>
      </c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3">
        <f t="shared" si="5"/>
        <v>23.590000000000003</v>
      </c>
      <c r="AA12" s="123">
        <f t="shared" si="6"/>
        <v>41.59</v>
      </c>
      <c r="AB12" s="128">
        <v>41.59</v>
      </c>
      <c r="AC12" s="124"/>
      <c r="AD12" s="124"/>
      <c r="AE12" s="125">
        <v>-18</v>
      </c>
      <c r="AF12" s="124"/>
      <c r="AG12" s="124"/>
      <c r="AH12" s="124"/>
      <c r="AI12" s="123">
        <f t="shared" si="10"/>
        <v>0</v>
      </c>
      <c r="AJ12" s="110"/>
      <c r="AK12" s="125"/>
      <c r="AL12" s="123">
        <f t="shared" si="8"/>
        <v>100</v>
      </c>
      <c r="AM12" s="123">
        <f t="shared" si="9"/>
        <v>0</v>
      </c>
      <c r="AN12" s="124"/>
      <c r="AO12" s="126">
        <v>100</v>
      </c>
      <c r="AP12" s="116"/>
      <c r="AQ12" s="124"/>
    </row>
    <row r="13" spans="1:43" ht="36" customHeight="1">
      <c r="A13" s="111">
        <v>5</v>
      </c>
      <c r="B13" s="116" t="s">
        <v>28</v>
      </c>
      <c r="C13" s="123">
        <f t="shared" si="0"/>
        <v>8.769999999999998</v>
      </c>
      <c r="D13" s="123">
        <f t="shared" si="1"/>
        <v>13.37</v>
      </c>
      <c r="E13" s="123">
        <f t="shared" si="2"/>
        <v>4.4</v>
      </c>
      <c r="F13" s="123">
        <f t="shared" si="3"/>
        <v>0</v>
      </c>
      <c r="G13" s="124"/>
      <c r="H13" s="124"/>
      <c r="I13" s="124"/>
      <c r="J13" s="124"/>
      <c r="K13" s="124"/>
      <c r="L13" s="124"/>
      <c r="M13" s="124"/>
      <c r="N13" s="124">
        <v>4.4</v>
      </c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3">
        <f t="shared" si="5"/>
        <v>4.369999999999997</v>
      </c>
      <c r="AA13" s="123">
        <f t="shared" si="6"/>
        <v>13.37</v>
      </c>
      <c r="AB13" s="124">
        <f>13.37</f>
        <v>13.37</v>
      </c>
      <c r="AC13" s="124"/>
      <c r="AD13" s="124">
        <f>4</f>
        <v>4</v>
      </c>
      <c r="AE13" s="125">
        <v>-13</v>
      </c>
      <c r="AF13" s="124"/>
      <c r="AG13" s="124"/>
      <c r="AH13" s="124"/>
      <c r="AI13" s="123">
        <f t="shared" si="10"/>
        <v>0</v>
      </c>
      <c r="AJ13" s="110"/>
      <c r="AK13" s="125"/>
      <c r="AL13" s="123">
        <f t="shared" si="8"/>
        <v>0</v>
      </c>
      <c r="AM13" s="123">
        <f t="shared" si="9"/>
        <v>0</v>
      </c>
      <c r="AN13" s="124"/>
      <c r="AO13" s="126"/>
      <c r="AP13" s="116"/>
      <c r="AQ13" s="124"/>
    </row>
    <row r="14" spans="1:43" ht="36" customHeight="1">
      <c r="A14" s="111">
        <v>6</v>
      </c>
      <c r="B14" s="116" t="s">
        <v>29</v>
      </c>
      <c r="C14" s="123">
        <f t="shared" si="0"/>
        <v>344.16</v>
      </c>
      <c r="D14" s="123">
        <f t="shared" si="1"/>
        <v>100.86</v>
      </c>
      <c r="E14" s="123">
        <f t="shared" si="2"/>
        <v>34.8</v>
      </c>
      <c r="F14" s="123">
        <f t="shared" si="3"/>
        <v>0</v>
      </c>
      <c r="G14" s="124"/>
      <c r="H14" s="124"/>
      <c r="I14" s="124"/>
      <c r="J14" s="124"/>
      <c r="K14" s="124"/>
      <c r="L14" s="124"/>
      <c r="M14" s="124"/>
      <c r="N14" s="124">
        <v>34.8</v>
      </c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3">
        <f t="shared" si="5"/>
        <v>59.360000000000014</v>
      </c>
      <c r="AA14" s="123">
        <f t="shared" si="6"/>
        <v>100.86</v>
      </c>
      <c r="AB14" s="124">
        <f>100.86</f>
        <v>100.86</v>
      </c>
      <c r="AC14" s="124"/>
      <c r="AD14" s="124">
        <f>40+2+1</f>
        <v>43</v>
      </c>
      <c r="AE14" s="125">
        <v>-84.5</v>
      </c>
      <c r="AF14" s="124"/>
      <c r="AG14" s="124"/>
      <c r="AH14" s="124"/>
      <c r="AI14" s="123">
        <f t="shared" si="10"/>
        <v>0</v>
      </c>
      <c r="AJ14" s="110"/>
      <c r="AK14" s="125"/>
      <c r="AL14" s="123">
        <f t="shared" si="8"/>
        <v>250</v>
      </c>
      <c r="AM14" s="123">
        <f t="shared" si="9"/>
        <v>0</v>
      </c>
      <c r="AN14" s="124"/>
      <c r="AO14" s="126">
        <v>250</v>
      </c>
      <c r="AP14" s="116"/>
      <c r="AQ14" s="124"/>
    </row>
    <row r="15" spans="1:43" ht="36" customHeight="1">
      <c r="A15" s="111">
        <v>7</v>
      </c>
      <c r="B15" s="116" t="s">
        <v>30</v>
      </c>
      <c r="C15" s="123">
        <f t="shared" si="0"/>
        <v>178.26</v>
      </c>
      <c r="D15" s="123">
        <f t="shared" si="1"/>
        <v>39.66</v>
      </c>
      <c r="E15" s="123">
        <f t="shared" si="2"/>
        <v>13.6</v>
      </c>
      <c r="F15" s="123">
        <f t="shared" si="3"/>
        <v>0</v>
      </c>
      <c r="G15" s="124"/>
      <c r="H15" s="124"/>
      <c r="I15" s="124"/>
      <c r="J15" s="124"/>
      <c r="K15" s="124"/>
      <c r="L15" s="124"/>
      <c r="M15" s="124"/>
      <c r="N15" s="124">
        <v>13.6</v>
      </c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3">
        <f t="shared" si="5"/>
        <v>14.659999999999997</v>
      </c>
      <c r="AA15" s="123">
        <f t="shared" si="6"/>
        <v>39.66</v>
      </c>
      <c r="AB15" s="124">
        <f>39.66</f>
        <v>39.66</v>
      </c>
      <c r="AC15" s="124"/>
      <c r="AD15" s="124"/>
      <c r="AE15" s="125">
        <v>-25</v>
      </c>
      <c r="AF15" s="124"/>
      <c r="AG15" s="124"/>
      <c r="AH15" s="124"/>
      <c r="AI15" s="123">
        <f t="shared" si="10"/>
        <v>0</v>
      </c>
      <c r="AJ15" s="110"/>
      <c r="AK15" s="125"/>
      <c r="AL15" s="123">
        <f t="shared" si="8"/>
        <v>150</v>
      </c>
      <c r="AM15" s="123">
        <f t="shared" si="9"/>
        <v>0</v>
      </c>
      <c r="AN15" s="124"/>
      <c r="AO15" s="126">
        <v>150</v>
      </c>
      <c r="AP15" s="116"/>
      <c r="AQ15" s="124"/>
    </row>
    <row r="16" spans="1:43" ht="36" customHeight="1">
      <c r="A16" s="111">
        <v>8</v>
      </c>
      <c r="B16" s="116" t="s">
        <v>31</v>
      </c>
      <c r="C16" s="123">
        <f t="shared" si="0"/>
        <v>296.39</v>
      </c>
      <c r="D16" s="123">
        <f t="shared" si="1"/>
        <v>94.79</v>
      </c>
      <c r="E16" s="123">
        <f t="shared" si="2"/>
        <v>32.6</v>
      </c>
      <c r="F16" s="123">
        <f t="shared" si="3"/>
        <v>0</v>
      </c>
      <c r="G16" s="124"/>
      <c r="H16" s="124"/>
      <c r="I16" s="124"/>
      <c r="J16" s="124"/>
      <c r="K16" s="124"/>
      <c r="L16" s="124"/>
      <c r="M16" s="124"/>
      <c r="N16" s="124">
        <v>32.6</v>
      </c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3">
        <f t="shared" si="5"/>
        <v>63.790000000000006</v>
      </c>
      <c r="AA16" s="123">
        <f t="shared" si="6"/>
        <v>94.79</v>
      </c>
      <c r="AB16" s="124">
        <f>94.79</f>
        <v>94.79</v>
      </c>
      <c r="AC16" s="124"/>
      <c r="AD16" s="124">
        <f>20+1+1</f>
        <v>22</v>
      </c>
      <c r="AE16" s="125">
        <v>-53</v>
      </c>
      <c r="AF16" s="124"/>
      <c r="AG16" s="124"/>
      <c r="AH16" s="124"/>
      <c r="AI16" s="123">
        <f t="shared" si="10"/>
        <v>0</v>
      </c>
      <c r="AJ16" s="110"/>
      <c r="AK16" s="125"/>
      <c r="AL16" s="123">
        <f t="shared" si="8"/>
        <v>200</v>
      </c>
      <c r="AM16" s="123">
        <f t="shared" si="9"/>
        <v>0</v>
      </c>
      <c r="AN16" s="124"/>
      <c r="AO16" s="126">
        <v>200</v>
      </c>
      <c r="AP16" s="116"/>
      <c r="AQ16" s="124"/>
    </row>
    <row r="17" spans="1:43" ht="36" customHeight="1">
      <c r="A17" s="111">
        <v>9</v>
      </c>
      <c r="B17" s="127" t="s">
        <v>151</v>
      </c>
      <c r="C17" s="123">
        <f t="shared" si="0"/>
        <v>185.76</v>
      </c>
      <c r="D17" s="123">
        <f t="shared" si="1"/>
        <v>40.66</v>
      </c>
      <c r="E17" s="123">
        <f t="shared" si="2"/>
        <v>14.1</v>
      </c>
      <c r="F17" s="123">
        <f t="shared" si="3"/>
        <v>0</v>
      </c>
      <c r="G17" s="124"/>
      <c r="H17" s="124"/>
      <c r="I17" s="124"/>
      <c r="J17" s="124"/>
      <c r="K17" s="124"/>
      <c r="L17" s="124"/>
      <c r="M17" s="124"/>
      <c r="N17" s="124">
        <v>14.1</v>
      </c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3">
        <f t="shared" si="5"/>
        <v>21.659999999999997</v>
      </c>
      <c r="AA17" s="123">
        <f t="shared" si="6"/>
        <v>40.66</v>
      </c>
      <c r="AB17" s="124">
        <f>40.66</f>
        <v>40.66</v>
      </c>
      <c r="AC17" s="124"/>
      <c r="AD17" s="124"/>
      <c r="AE17" s="125">
        <v>-19</v>
      </c>
      <c r="AF17" s="124"/>
      <c r="AG17" s="124"/>
      <c r="AH17" s="124"/>
      <c r="AI17" s="123">
        <f t="shared" si="10"/>
        <v>0</v>
      </c>
      <c r="AJ17" s="110"/>
      <c r="AK17" s="125"/>
      <c r="AL17" s="123">
        <f t="shared" si="8"/>
        <v>150</v>
      </c>
      <c r="AM17" s="123">
        <f t="shared" si="9"/>
        <v>0</v>
      </c>
      <c r="AN17" s="124"/>
      <c r="AO17" s="126">
        <v>150</v>
      </c>
      <c r="AP17" s="116"/>
      <c r="AQ17" s="124"/>
    </row>
    <row r="18" spans="1:43" ht="36" customHeight="1">
      <c r="A18" s="111">
        <v>10</v>
      </c>
      <c r="B18" s="116" t="s">
        <v>33</v>
      </c>
      <c r="C18" s="123">
        <f t="shared" si="0"/>
        <v>118.13</v>
      </c>
      <c r="D18" s="123">
        <f t="shared" si="1"/>
        <v>22.73</v>
      </c>
      <c r="E18" s="123">
        <f t="shared" si="2"/>
        <v>7.9</v>
      </c>
      <c r="F18" s="123">
        <f t="shared" si="3"/>
        <v>0</v>
      </c>
      <c r="G18" s="124"/>
      <c r="H18" s="124"/>
      <c r="I18" s="124"/>
      <c r="J18" s="124"/>
      <c r="K18" s="124"/>
      <c r="L18" s="124"/>
      <c r="M18" s="124"/>
      <c r="N18" s="124">
        <v>7.9</v>
      </c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3">
        <f t="shared" si="5"/>
        <v>10.23</v>
      </c>
      <c r="AA18" s="123">
        <f t="shared" si="6"/>
        <v>22.73</v>
      </c>
      <c r="AB18" s="124">
        <f>22.73</f>
        <v>22.73</v>
      </c>
      <c r="AC18" s="128"/>
      <c r="AD18" s="124"/>
      <c r="AE18" s="125">
        <v>-12.5</v>
      </c>
      <c r="AF18" s="124"/>
      <c r="AG18" s="124"/>
      <c r="AH18" s="124"/>
      <c r="AI18" s="123">
        <f t="shared" si="10"/>
        <v>0</v>
      </c>
      <c r="AJ18" s="110"/>
      <c r="AK18" s="125"/>
      <c r="AL18" s="123">
        <f t="shared" si="8"/>
        <v>100</v>
      </c>
      <c r="AM18" s="123">
        <f t="shared" si="9"/>
        <v>0</v>
      </c>
      <c r="AN18" s="124"/>
      <c r="AO18" s="126">
        <v>100</v>
      </c>
      <c r="AP18" s="116"/>
      <c r="AQ18" s="124"/>
    </row>
    <row r="19" spans="1:43" ht="36" customHeight="1">
      <c r="A19" s="111">
        <v>11</v>
      </c>
      <c r="B19" s="127" t="s">
        <v>152</v>
      </c>
      <c r="C19" s="123">
        <f t="shared" si="0"/>
        <v>217.12</v>
      </c>
      <c r="D19" s="123">
        <f t="shared" si="1"/>
        <v>70.42</v>
      </c>
      <c r="E19" s="123">
        <f t="shared" si="2"/>
        <v>24.2</v>
      </c>
      <c r="F19" s="123">
        <f t="shared" si="3"/>
        <v>0</v>
      </c>
      <c r="G19" s="128"/>
      <c r="H19" s="128"/>
      <c r="I19" s="128"/>
      <c r="J19" s="128"/>
      <c r="K19" s="128"/>
      <c r="L19" s="128"/>
      <c r="M19" s="128"/>
      <c r="N19" s="128">
        <v>24.2</v>
      </c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3">
        <f t="shared" si="5"/>
        <v>42.92</v>
      </c>
      <c r="AA19" s="123">
        <f t="shared" si="6"/>
        <v>70.42</v>
      </c>
      <c r="AB19" s="124">
        <f>70.42</f>
        <v>70.42</v>
      </c>
      <c r="AC19" s="128"/>
      <c r="AD19" s="128">
        <f>1</f>
        <v>1</v>
      </c>
      <c r="AE19" s="125">
        <v>-28.5</v>
      </c>
      <c r="AF19" s="128"/>
      <c r="AG19" s="128"/>
      <c r="AH19" s="128"/>
      <c r="AI19" s="123">
        <f t="shared" si="10"/>
        <v>0</v>
      </c>
      <c r="AJ19" s="110"/>
      <c r="AK19" s="125"/>
      <c r="AL19" s="123">
        <f t="shared" si="8"/>
        <v>150</v>
      </c>
      <c r="AM19" s="123">
        <f t="shared" si="9"/>
        <v>0</v>
      </c>
      <c r="AN19" s="124"/>
      <c r="AO19" s="126">
        <v>150</v>
      </c>
      <c r="AP19" s="116"/>
      <c r="AQ19" s="124"/>
    </row>
    <row r="20" spans="1:43" ht="36" customHeight="1">
      <c r="A20" s="111">
        <v>12</v>
      </c>
      <c r="B20" s="158" t="s">
        <v>239</v>
      </c>
      <c r="C20" s="123">
        <f t="shared" si="0"/>
        <v>3964.28</v>
      </c>
      <c r="D20" s="123">
        <f t="shared" si="1"/>
        <v>2149.68</v>
      </c>
      <c r="E20" s="123">
        <f t="shared" si="2"/>
        <v>3462.38</v>
      </c>
      <c r="F20" s="123">
        <f t="shared" si="3"/>
        <v>2149.68</v>
      </c>
      <c r="G20" s="128"/>
      <c r="H20" s="128">
        <v>345.62</v>
      </c>
      <c r="I20" s="128">
        <v>3.06</v>
      </c>
      <c r="J20" s="128">
        <v>1801</v>
      </c>
      <c r="K20" s="128"/>
      <c r="L20" s="128">
        <v>182</v>
      </c>
      <c r="M20" s="128">
        <v>1115.7</v>
      </c>
      <c r="N20" s="128">
        <v>15</v>
      </c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3">
        <f t="shared" si="5"/>
        <v>164.75</v>
      </c>
      <c r="AA20" s="123">
        <f t="shared" si="6"/>
        <v>0</v>
      </c>
      <c r="AB20" s="116"/>
      <c r="AC20" s="128"/>
      <c r="AD20" s="128"/>
      <c r="AE20" s="125">
        <f>186.75-32</f>
        <v>154.75</v>
      </c>
      <c r="AF20" s="128">
        <v>10</v>
      </c>
      <c r="AG20" s="128"/>
      <c r="AH20" s="128"/>
      <c r="AI20" s="123">
        <f>AJ20+AK20</f>
        <v>337.15</v>
      </c>
      <c r="AJ20" s="124">
        <v>237.15</v>
      </c>
      <c r="AK20" s="124">
        <v>100</v>
      </c>
      <c r="AL20" s="123">
        <f t="shared" si="8"/>
        <v>0</v>
      </c>
      <c r="AM20" s="123">
        <f t="shared" si="9"/>
        <v>0</v>
      </c>
      <c r="AN20" s="124"/>
      <c r="AO20" s="116"/>
      <c r="AP20" s="116"/>
      <c r="AQ20" s="116"/>
    </row>
    <row r="21" spans="1:43" ht="14.25" customHeight="1">
      <c r="A21" s="221" t="s">
        <v>153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</row>
    <row r="22" spans="1:43" ht="14.25" customHeight="1">
      <c r="A22" s="220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</row>
    <row r="23" spans="1:26" ht="14.25" customHeight="1">
      <c r="A23" s="220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129"/>
    </row>
    <row r="24" spans="1:36" ht="14.25" customHeight="1">
      <c r="A24" s="220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129"/>
    </row>
    <row r="25" spans="1:25" ht="14.25" customHeight="1">
      <c r="A25" s="220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</row>
    <row r="26" spans="1:43" ht="14.25" customHeight="1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</row>
    <row r="27" spans="2:36" ht="14.25" customHeight="1"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129"/>
    </row>
    <row r="28" spans="2:36" ht="14.25" customHeight="1"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129"/>
    </row>
  </sheetData>
  <sheetProtection/>
  <mergeCells count="51">
    <mergeCell ref="A7:B7"/>
    <mergeCell ref="A1:AQ1"/>
    <mergeCell ref="A2:AQ2"/>
    <mergeCell ref="C3:AQ3"/>
    <mergeCell ref="E4:Y4"/>
    <mergeCell ref="Z4:AH4"/>
    <mergeCell ref="AI4:AK4"/>
    <mergeCell ref="AL4:AQ4"/>
    <mergeCell ref="M5:M6"/>
    <mergeCell ref="N5:N6"/>
    <mergeCell ref="O5:O6"/>
    <mergeCell ref="F5:K5"/>
    <mergeCell ref="AA5:AC5"/>
    <mergeCell ref="AM5:AN5"/>
    <mergeCell ref="P5:P6"/>
    <mergeCell ref="Q5:Q6"/>
    <mergeCell ref="R5:R6"/>
    <mergeCell ref="S5:S6"/>
    <mergeCell ref="T5:T6"/>
    <mergeCell ref="U5:U6"/>
    <mergeCell ref="A3:A6"/>
    <mergeCell ref="B3:B6"/>
    <mergeCell ref="C4:C6"/>
    <mergeCell ref="D5:D6"/>
    <mergeCell ref="E5:E6"/>
    <mergeCell ref="L5:L6"/>
    <mergeCell ref="V5:V6"/>
    <mergeCell ref="W5:W6"/>
    <mergeCell ref="X5:X6"/>
    <mergeCell ref="Y5:Y6"/>
    <mergeCell ref="Z5:Z6"/>
    <mergeCell ref="AD5:AD6"/>
    <mergeCell ref="B27:AI27"/>
    <mergeCell ref="B28:AI28"/>
    <mergeCell ref="A21:AQ21"/>
    <mergeCell ref="A22:AQ22"/>
    <mergeCell ref="A23:Y23"/>
    <mergeCell ref="A24:AI24"/>
    <mergeCell ref="A25:Y25"/>
    <mergeCell ref="A26:Y26"/>
    <mergeCell ref="Z26:AQ26"/>
    <mergeCell ref="AL5:AL6"/>
    <mergeCell ref="AO5:AO6"/>
    <mergeCell ref="AQ5:AQ6"/>
    <mergeCell ref="AJ5:AJ6"/>
    <mergeCell ref="AE5:AE6"/>
    <mergeCell ref="AF5:AF6"/>
    <mergeCell ref="AG5:AG6"/>
    <mergeCell ref="AH5:AH6"/>
    <mergeCell ref="AI5:AI6"/>
    <mergeCell ref="AK5:AK6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8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70"/>
  <sheetViews>
    <sheetView zoomScaleSheetLayoutView="100" zoomScalePageLayoutView="0" workbookViewId="0" topLeftCell="B4">
      <selection activeCell="AA20" sqref="AA20:AA37"/>
    </sheetView>
  </sheetViews>
  <sheetFormatPr defaultColWidth="9.00390625" defaultRowHeight="14.25"/>
  <cols>
    <col min="1" max="1" width="9.00390625" style="0" hidden="1" customWidth="1"/>
    <col min="2" max="2" width="7.25390625" style="0" customWidth="1"/>
    <col min="3" max="4" width="7.375" style="0" customWidth="1"/>
    <col min="5" max="5" width="6.375" style="0" customWidth="1"/>
    <col min="6" max="6" width="9.125" style="0" customWidth="1"/>
    <col min="7" max="8" width="7.375" style="0" customWidth="1"/>
    <col min="9" max="9" width="6.375" style="0" customWidth="1"/>
    <col min="10" max="10" width="9.125" style="0" customWidth="1"/>
    <col min="11" max="11" width="6.375" style="0" customWidth="1"/>
    <col min="12" max="12" width="4.875" style="0" customWidth="1"/>
    <col min="13" max="13" width="6.375" style="0" customWidth="1"/>
    <col min="14" max="14" width="7.00390625" style="0" customWidth="1"/>
    <col min="15" max="16" width="6.50390625" style="0" customWidth="1"/>
    <col min="17" max="17" width="6.75390625" style="0" customWidth="1"/>
    <col min="18" max="18" width="6.50390625" style="0" customWidth="1"/>
    <col min="19" max="20" width="6.75390625" style="0" customWidth="1"/>
    <col min="21" max="21" width="5.375" style="0" customWidth="1"/>
    <col min="22" max="22" width="6.50390625" style="0" customWidth="1"/>
    <col min="23" max="23" width="8.625" style="24" customWidth="1"/>
    <col min="24" max="24" width="6.75390625" style="0" customWidth="1"/>
    <col min="25" max="25" width="6.625" style="0" customWidth="1"/>
    <col min="26" max="26" width="5.75390625" style="0" customWidth="1"/>
    <col min="27" max="27" width="5.875" style="0" customWidth="1"/>
    <col min="28" max="28" width="8.75390625" style="24" customWidth="1"/>
    <col min="29" max="31" width="4.875" style="24" customWidth="1"/>
    <col min="32" max="32" width="7.00390625" style="24" customWidth="1"/>
    <col min="33" max="33" width="6.125" style="24" customWidth="1"/>
    <col min="34" max="35" width="6.625" style="0" customWidth="1"/>
    <col min="36" max="36" width="5.50390625" style="0" customWidth="1"/>
    <col min="37" max="37" width="6.375" style="0" customWidth="1"/>
    <col min="38" max="38" width="7.375" style="24" customWidth="1"/>
    <col min="39" max="39" width="6.50390625" style="0" customWidth="1"/>
    <col min="40" max="40" width="5.375" style="0" customWidth="1"/>
    <col min="41" max="41" width="5.50390625" style="0" customWidth="1"/>
    <col min="42" max="42" width="6.375" style="0" customWidth="1"/>
    <col min="43" max="43" width="3.625" style="0" customWidth="1"/>
  </cols>
  <sheetData>
    <row r="1" spans="1:43" s="1" customFormat="1" ht="25.5">
      <c r="A1" s="236" t="s">
        <v>85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</row>
    <row r="2" spans="1:43" s="1" customFormat="1" ht="14.25">
      <c r="A2" s="188" t="s">
        <v>57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</row>
    <row r="3" spans="1:43" s="2" customFormat="1" ht="14.25">
      <c r="A3" s="166" t="s">
        <v>0</v>
      </c>
      <c r="B3" s="166" t="s">
        <v>58</v>
      </c>
      <c r="C3" s="190" t="s">
        <v>59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1"/>
      <c r="S3" s="169" t="s">
        <v>60</v>
      </c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1"/>
      <c r="AM3" s="180" t="s">
        <v>86</v>
      </c>
      <c r="AN3" s="232"/>
      <c r="AO3" s="232"/>
      <c r="AP3" s="181"/>
      <c r="AQ3" s="194" t="s">
        <v>61</v>
      </c>
    </row>
    <row r="4" spans="1:43" s="2" customFormat="1" ht="14.25">
      <c r="A4" s="166"/>
      <c r="B4" s="166"/>
      <c r="C4" s="237" t="s">
        <v>62</v>
      </c>
      <c r="D4" s="238"/>
      <c r="E4" s="238"/>
      <c r="F4" s="239"/>
      <c r="G4" s="237" t="s">
        <v>63</v>
      </c>
      <c r="H4" s="238"/>
      <c r="I4" s="238"/>
      <c r="J4" s="239"/>
      <c r="K4" s="237" t="s">
        <v>64</v>
      </c>
      <c r="L4" s="238"/>
      <c r="M4" s="238"/>
      <c r="N4" s="239"/>
      <c r="O4" s="169" t="s">
        <v>65</v>
      </c>
      <c r="P4" s="190"/>
      <c r="Q4" s="190"/>
      <c r="R4" s="191"/>
      <c r="S4" s="166" t="s">
        <v>66</v>
      </c>
      <c r="T4" s="166"/>
      <c r="U4" s="166"/>
      <c r="V4" s="166"/>
      <c r="W4" s="166"/>
      <c r="X4" s="166" t="s">
        <v>67</v>
      </c>
      <c r="Y4" s="166"/>
      <c r="Z4" s="166"/>
      <c r="AA4" s="166"/>
      <c r="AB4" s="166"/>
      <c r="AC4" s="166" t="s">
        <v>68</v>
      </c>
      <c r="AD4" s="166"/>
      <c r="AE4" s="166"/>
      <c r="AF4" s="166"/>
      <c r="AG4" s="166"/>
      <c r="AH4" s="169" t="s">
        <v>69</v>
      </c>
      <c r="AI4" s="190"/>
      <c r="AJ4" s="190"/>
      <c r="AK4" s="190"/>
      <c r="AL4" s="191"/>
      <c r="AM4" s="233"/>
      <c r="AN4" s="234"/>
      <c r="AO4" s="234"/>
      <c r="AP4" s="235"/>
      <c r="AQ4" s="194"/>
    </row>
    <row r="5" spans="1:43" s="2" customFormat="1" ht="57">
      <c r="A5" s="166"/>
      <c r="B5" s="166"/>
      <c r="C5" s="6" t="s">
        <v>8</v>
      </c>
      <c r="D5" s="6" t="s">
        <v>70</v>
      </c>
      <c r="E5" s="6" t="s">
        <v>71</v>
      </c>
      <c r="F5" s="6" t="s">
        <v>72</v>
      </c>
      <c r="G5" s="6" t="s">
        <v>8</v>
      </c>
      <c r="H5" s="6" t="s">
        <v>70</v>
      </c>
      <c r="I5" s="6" t="s">
        <v>71</v>
      </c>
      <c r="J5" s="6" t="s">
        <v>72</v>
      </c>
      <c r="K5" s="6" t="s">
        <v>8</v>
      </c>
      <c r="L5" s="6" t="s">
        <v>70</v>
      </c>
      <c r="M5" s="6" t="s">
        <v>71</v>
      </c>
      <c r="N5" s="6" t="s">
        <v>72</v>
      </c>
      <c r="O5" s="6" t="s">
        <v>8</v>
      </c>
      <c r="P5" s="6" t="s">
        <v>70</v>
      </c>
      <c r="Q5" s="6" t="s">
        <v>71</v>
      </c>
      <c r="R5" s="6" t="s">
        <v>72</v>
      </c>
      <c r="S5" s="6" t="s">
        <v>8</v>
      </c>
      <c r="T5" s="6" t="s">
        <v>70</v>
      </c>
      <c r="U5" s="6" t="s">
        <v>71</v>
      </c>
      <c r="V5" s="6" t="s">
        <v>72</v>
      </c>
      <c r="W5" s="6" t="s">
        <v>73</v>
      </c>
      <c r="X5" s="6" t="s">
        <v>8</v>
      </c>
      <c r="Y5" s="6" t="s">
        <v>70</v>
      </c>
      <c r="Z5" s="6" t="s">
        <v>71</v>
      </c>
      <c r="AA5" s="6" t="s">
        <v>72</v>
      </c>
      <c r="AB5" s="6" t="s">
        <v>73</v>
      </c>
      <c r="AC5" s="6" t="s">
        <v>8</v>
      </c>
      <c r="AD5" s="6" t="s">
        <v>70</v>
      </c>
      <c r="AE5" s="6" t="s">
        <v>71</v>
      </c>
      <c r="AF5" s="6" t="s">
        <v>72</v>
      </c>
      <c r="AG5" s="6" t="s">
        <v>73</v>
      </c>
      <c r="AH5" s="6" t="s">
        <v>8</v>
      </c>
      <c r="AI5" s="6" t="s">
        <v>70</v>
      </c>
      <c r="AJ5" s="6" t="s">
        <v>71</v>
      </c>
      <c r="AK5" s="6" t="s">
        <v>72</v>
      </c>
      <c r="AL5" s="6" t="s">
        <v>73</v>
      </c>
      <c r="AM5" s="6" t="s">
        <v>8</v>
      </c>
      <c r="AN5" s="6" t="s">
        <v>70</v>
      </c>
      <c r="AO5" s="6" t="s">
        <v>71</v>
      </c>
      <c r="AP5" s="6" t="s">
        <v>72</v>
      </c>
      <c r="AQ5" s="194"/>
    </row>
    <row r="6" spans="2:43" ht="14.25">
      <c r="B6" s="25" t="s">
        <v>74</v>
      </c>
      <c r="C6" s="26" t="e">
        <f aca="true" t="shared" si="0" ref="C6:C12">D6+E6+F6</f>
        <v>#REF!</v>
      </c>
      <c r="D6" s="26" t="e">
        <f>D12+D8+D11+D19+D7+D9+D58+D49+D10+D38</f>
        <v>#REF!</v>
      </c>
      <c r="E6" s="26" t="e">
        <f>E12+E8+E11+E19+E7+E9+E58+E49+E10+E38</f>
        <v>#REF!</v>
      </c>
      <c r="F6" s="26" t="e">
        <f>F12+F8+F11+F19+F7+F9+F58+F49+F10+F38</f>
        <v>#REF!</v>
      </c>
      <c r="G6" s="26" t="e">
        <f aca="true" t="shared" si="1" ref="G6:G12">H6+I6+J6</f>
        <v>#REF!</v>
      </c>
      <c r="H6" s="26" t="e">
        <f>H12+H8+H11+H19+H7+H9+H58+H49+H10+H38</f>
        <v>#REF!</v>
      </c>
      <c r="I6" s="26" t="e">
        <f>I12+I8+I11+I19+I7+I9+I58+I49+I10+I38</f>
        <v>#REF!</v>
      </c>
      <c r="J6" s="26" t="e">
        <f>J12+J8+J11+J19+J7+J9+J58+J49+J10+J38</f>
        <v>#REF!</v>
      </c>
      <c r="K6" s="26" t="e">
        <f aca="true" t="shared" si="2" ref="K6:K12">L6+M6+N6</f>
        <v>#REF!</v>
      </c>
      <c r="L6" s="26" t="e">
        <f>L58+L38+L19+L49+L7+L8+L12+L11+L10+L9</f>
        <v>#REF!</v>
      </c>
      <c r="M6" s="26" t="e">
        <f>M58+M38+M19+M49+M7+M8+M12+M11+M10+M9</f>
        <v>#REF!</v>
      </c>
      <c r="N6" s="26" t="e">
        <f>N58+N38+N19+N49+N7+N8+N12+N11+N10+N9</f>
        <v>#REF!</v>
      </c>
      <c r="O6" s="26" t="e">
        <f aca="true" t="shared" si="3" ref="O6:O12">P6+Q6+R6</f>
        <v>#REF!</v>
      </c>
      <c r="P6" s="26" t="e">
        <f aca="true" t="shared" si="4" ref="P6:R12">D6+H6+L6</f>
        <v>#REF!</v>
      </c>
      <c r="Q6" s="26" t="e">
        <f t="shared" si="4"/>
        <v>#REF!</v>
      </c>
      <c r="R6" s="26" t="e">
        <f t="shared" si="4"/>
        <v>#REF!</v>
      </c>
      <c r="S6" s="26" t="e">
        <f aca="true" t="shared" si="5" ref="S6:S12">T6+U6+V6</f>
        <v>#REF!</v>
      </c>
      <c r="T6" s="26" t="e">
        <f>T12+T8+T11+T19+T7+T9+T58+T49+T10+T38</f>
        <v>#REF!</v>
      </c>
      <c r="U6" s="26" t="e">
        <f>U12+U8+U11+U19+U7+U9+U58+U49+U10+U38</f>
        <v>#REF!</v>
      </c>
      <c r="V6" s="26" t="e">
        <f>V12+V8+V11+V19+V7+V9+V58+V49+V10+V38</f>
        <v>#REF!</v>
      </c>
      <c r="W6" s="45" t="e">
        <f aca="true" t="shared" si="6" ref="W6:W12">S6/C6</f>
        <v>#REF!</v>
      </c>
      <c r="X6" s="26" t="e">
        <f aca="true" t="shared" si="7" ref="X6:X12">Y6+Z6+AA6</f>
        <v>#REF!</v>
      </c>
      <c r="Y6" s="26" t="e">
        <f>Y12+Y8+Y11+Y19+Y7+Y9+Y58+Y49+Y10+Y38</f>
        <v>#REF!</v>
      </c>
      <c r="Z6" s="26" t="e">
        <f>Z12+Z8+Z11+Z19+Z7+Z9+Z58+Z49+Z10+Z38</f>
        <v>#REF!</v>
      </c>
      <c r="AA6" s="26" t="e">
        <f>AA12+AA8+AA11+AA19+AA7+AA9+AA58+AA49+AA10+AA38</f>
        <v>#REF!</v>
      </c>
      <c r="AB6" s="45" t="e">
        <f aca="true" t="shared" si="8" ref="AB6:AB12">X6/G6</f>
        <v>#REF!</v>
      </c>
      <c r="AC6" s="53" t="e">
        <f aca="true" t="shared" si="9" ref="AC6:AC12">AD6+AE6+AF6</f>
        <v>#REF!</v>
      </c>
      <c r="AD6" s="53" t="e">
        <f>AD58+AD38+AD19+AD49+AD7+AD8+AD12+AD11+AD10+AD9</f>
        <v>#REF!</v>
      </c>
      <c r="AE6" s="53" t="e">
        <f>AE58+AE38+AE19+AE49+AE7+AE8+AE12+AE11+AE10+AE9</f>
        <v>#REF!</v>
      </c>
      <c r="AF6" s="53" t="e">
        <f>AF58+AF38+AF19+AF49+AF7+AF8+AF12+AF11+AF10+AF9</f>
        <v>#REF!</v>
      </c>
      <c r="AG6" s="53" t="e">
        <f>附件3（2018年扶贫资金）!#REF!</f>
        <v>#REF!</v>
      </c>
      <c r="AH6" s="53" t="e">
        <f aca="true" t="shared" si="10" ref="AH6:AK12">S6+X6+AC6</f>
        <v>#REF!</v>
      </c>
      <c r="AI6" s="53" t="e">
        <f t="shared" si="10"/>
        <v>#REF!</v>
      </c>
      <c r="AJ6" s="53" t="e">
        <f t="shared" si="10"/>
        <v>#REF!</v>
      </c>
      <c r="AK6" s="53" t="e">
        <f t="shared" si="10"/>
        <v>#REF!</v>
      </c>
      <c r="AL6" s="45" t="e">
        <f aca="true" t="shared" si="11" ref="AL6:AL12">AH6/O6</f>
        <v>#REF!</v>
      </c>
      <c r="AM6" s="26" t="e">
        <f aca="true" t="shared" si="12" ref="AM6:AP12">O6-AH6</f>
        <v>#REF!</v>
      </c>
      <c r="AN6" s="26" t="e">
        <f t="shared" si="12"/>
        <v>#REF!</v>
      </c>
      <c r="AO6" s="26" t="e">
        <f t="shared" si="12"/>
        <v>#REF!</v>
      </c>
      <c r="AP6" s="26" t="e">
        <f t="shared" si="12"/>
        <v>#REF!</v>
      </c>
      <c r="AQ6" s="65"/>
    </row>
    <row r="7" spans="2:43" s="4" customFormat="1" ht="14.25">
      <c r="B7" s="7" t="s">
        <v>75</v>
      </c>
      <c r="C7" s="27" t="e">
        <f t="shared" si="0"/>
        <v>#REF!</v>
      </c>
      <c r="D7" s="27" t="e">
        <f>附件1（2016年扶贫资金）!#REF!</f>
        <v>#REF!</v>
      </c>
      <c r="E7" s="27" t="e">
        <f>附件1（2016年扶贫资金）!#REF!</f>
        <v>#REF!</v>
      </c>
      <c r="F7" s="27" t="e">
        <f>附件1（2016年扶贫资金）!#REF!</f>
        <v>#REF!</v>
      </c>
      <c r="G7" s="27" t="e">
        <f t="shared" si="1"/>
        <v>#REF!</v>
      </c>
      <c r="H7" s="27" t="e">
        <f>附件2（2017年扶贫资金）!#REF!</f>
        <v>#REF!</v>
      </c>
      <c r="I7" s="27" t="e">
        <f>附件2（2017年扶贫资金）!#REF!</f>
        <v>#REF!</v>
      </c>
      <c r="J7" s="27" t="e">
        <f>附件2（2017年扶贫资金）!#REF!</f>
        <v>#REF!</v>
      </c>
      <c r="K7" s="27" t="e">
        <f t="shared" si="2"/>
        <v>#REF!</v>
      </c>
      <c r="L7" s="27" t="e">
        <f>附件3（2018年扶贫资金）!#REF!</f>
        <v>#REF!</v>
      </c>
      <c r="M7" s="27" t="e">
        <f>附件3（2018年扶贫资金）!#REF!</f>
        <v>#REF!</v>
      </c>
      <c r="N7" s="27" t="e">
        <f>附件3（2018年扶贫资金）!#REF!</f>
        <v>#REF!</v>
      </c>
      <c r="O7" s="27" t="e">
        <f t="shared" si="3"/>
        <v>#REF!</v>
      </c>
      <c r="P7" s="27" t="e">
        <f t="shared" si="4"/>
        <v>#REF!</v>
      </c>
      <c r="Q7" s="27" t="e">
        <f t="shared" si="4"/>
        <v>#REF!</v>
      </c>
      <c r="R7" s="27" t="e">
        <f t="shared" si="4"/>
        <v>#REF!</v>
      </c>
      <c r="S7" s="27" t="e">
        <f t="shared" si="5"/>
        <v>#REF!</v>
      </c>
      <c r="T7" s="27" t="e">
        <f>附件1（2016年扶贫资金）!#REF!</f>
        <v>#REF!</v>
      </c>
      <c r="U7" s="27" t="e">
        <f>附件1（2016年扶贫资金）!#REF!</f>
        <v>#REF!</v>
      </c>
      <c r="V7" s="27" t="e">
        <f>附件1（2016年扶贫资金）!#REF!</f>
        <v>#REF!</v>
      </c>
      <c r="W7" s="9" t="e">
        <f t="shared" si="6"/>
        <v>#REF!</v>
      </c>
      <c r="X7" s="27" t="e">
        <f t="shared" si="7"/>
        <v>#REF!</v>
      </c>
      <c r="Y7" s="27" t="e">
        <f>附件2（2017年扶贫资金）!#REF!</f>
        <v>#REF!</v>
      </c>
      <c r="Z7" s="27" t="e">
        <f>附件2（2017年扶贫资金）!#REF!</f>
        <v>#REF!</v>
      </c>
      <c r="AA7" s="27" t="e">
        <f>附件2（2017年扶贫资金）!#REF!</f>
        <v>#REF!</v>
      </c>
      <c r="AB7" s="9" t="e">
        <f t="shared" si="8"/>
        <v>#REF!</v>
      </c>
      <c r="AC7" s="54" t="e">
        <f t="shared" si="9"/>
        <v>#REF!</v>
      </c>
      <c r="AD7" s="54" t="e">
        <f>附件3（2018年扶贫资金）!#REF!</f>
        <v>#REF!</v>
      </c>
      <c r="AE7" s="54" t="e">
        <f>附件3（2018年扶贫资金）!#REF!</f>
        <v>#REF!</v>
      </c>
      <c r="AF7" s="54" t="e">
        <f>附件3（2018年扶贫资金）!#REF!</f>
        <v>#REF!</v>
      </c>
      <c r="AG7" s="54" t="e">
        <f>附件3（2018年扶贫资金）!#REF!</f>
        <v>#REF!</v>
      </c>
      <c r="AH7" s="54" t="e">
        <f t="shared" si="10"/>
        <v>#REF!</v>
      </c>
      <c r="AI7" s="54" t="e">
        <f t="shared" si="10"/>
        <v>#REF!</v>
      </c>
      <c r="AJ7" s="54" t="e">
        <f t="shared" si="10"/>
        <v>#REF!</v>
      </c>
      <c r="AK7" s="54" t="e">
        <f t="shared" si="10"/>
        <v>#REF!</v>
      </c>
      <c r="AL7" s="9" t="e">
        <f t="shared" si="11"/>
        <v>#REF!</v>
      </c>
      <c r="AM7" s="27" t="e">
        <f t="shared" si="12"/>
        <v>#REF!</v>
      </c>
      <c r="AN7" s="27" t="e">
        <f t="shared" si="12"/>
        <v>#REF!</v>
      </c>
      <c r="AO7" s="27" t="e">
        <f t="shared" si="12"/>
        <v>#REF!</v>
      </c>
      <c r="AP7" s="27" t="e">
        <f t="shared" si="12"/>
        <v>#REF!</v>
      </c>
      <c r="AQ7" s="12">
        <v>1</v>
      </c>
    </row>
    <row r="8" spans="2:43" s="4" customFormat="1" ht="14.25">
      <c r="B8" s="7" t="s">
        <v>77</v>
      </c>
      <c r="C8" s="27" t="e">
        <f t="shared" si="0"/>
        <v>#REF!</v>
      </c>
      <c r="D8" s="27" t="e">
        <f>附件1（2016年扶贫资金）!#REF!</f>
        <v>#REF!</v>
      </c>
      <c r="E8" s="27" t="e">
        <f>附件1（2016年扶贫资金）!#REF!</f>
        <v>#REF!</v>
      </c>
      <c r="F8" s="27" t="e">
        <f>附件1（2016年扶贫资金）!#REF!</f>
        <v>#REF!</v>
      </c>
      <c r="G8" s="27" t="e">
        <f t="shared" si="1"/>
        <v>#REF!</v>
      </c>
      <c r="H8" s="27" t="e">
        <f>附件2（2017年扶贫资金）!#REF!</f>
        <v>#REF!</v>
      </c>
      <c r="I8" s="27" t="e">
        <f>附件2（2017年扶贫资金）!#REF!</f>
        <v>#REF!</v>
      </c>
      <c r="J8" s="27" t="e">
        <f>附件2（2017年扶贫资金）!#REF!</f>
        <v>#REF!</v>
      </c>
      <c r="K8" s="27" t="e">
        <f t="shared" si="2"/>
        <v>#REF!</v>
      </c>
      <c r="L8" s="27" t="e">
        <f>附件3（2018年扶贫资金）!#REF!</f>
        <v>#REF!</v>
      </c>
      <c r="M8" s="27" t="e">
        <f>附件3（2018年扶贫资金）!#REF!</f>
        <v>#REF!</v>
      </c>
      <c r="N8" s="27" t="e">
        <f>附件3（2018年扶贫资金）!#REF!</f>
        <v>#REF!</v>
      </c>
      <c r="O8" s="27" t="e">
        <f t="shared" si="3"/>
        <v>#REF!</v>
      </c>
      <c r="P8" s="27" t="e">
        <f t="shared" si="4"/>
        <v>#REF!</v>
      </c>
      <c r="Q8" s="27" t="e">
        <f t="shared" si="4"/>
        <v>#REF!</v>
      </c>
      <c r="R8" s="27" t="e">
        <f t="shared" si="4"/>
        <v>#REF!</v>
      </c>
      <c r="S8" s="27" t="e">
        <f t="shared" si="5"/>
        <v>#REF!</v>
      </c>
      <c r="T8" s="27" t="e">
        <f>附件1（2016年扶贫资金）!#REF!</f>
        <v>#REF!</v>
      </c>
      <c r="U8" s="27" t="e">
        <f>附件1（2016年扶贫资金）!#REF!</f>
        <v>#REF!</v>
      </c>
      <c r="V8" s="27" t="e">
        <f>附件1（2016年扶贫资金）!#REF!</f>
        <v>#REF!</v>
      </c>
      <c r="W8" s="9" t="e">
        <f t="shared" si="6"/>
        <v>#REF!</v>
      </c>
      <c r="X8" s="27" t="e">
        <f t="shared" si="7"/>
        <v>#REF!</v>
      </c>
      <c r="Y8" s="27" t="e">
        <f>附件2（2017年扶贫资金）!#REF!</f>
        <v>#REF!</v>
      </c>
      <c r="Z8" s="27" t="e">
        <f>附件2（2017年扶贫资金）!#REF!</f>
        <v>#REF!</v>
      </c>
      <c r="AA8" s="27" t="e">
        <f>附件2（2017年扶贫资金）!#REF!</f>
        <v>#REF!</v>
      </c>
      <c r="AB8" s="9" t="e">
        <f t="shared" si="8"/>
        <v>#REF!</v>
      </c>
      <c r="AC8" s="54" t="e">
        <f t="shared" si="9"/>
        <v>#REF!</v>
      </c>
      <c r="AD8" s="54" t="e">
        <f>附件3（2018年扶贫资金）!#REF!</f>
        <v>#REF!</v>
      </c>
      <c r="AE8" s="54" t="e">
        <f>附件3（2018年扶贫资金）!#REF!</f>
        <v>#REF!</v>
      </c>
      <c r="AF8" s="54" t="e">
        <f>附件3（2018年扶贫资金）!#REF!</f>
        <v>#REF!</v>
      </c>
      <c r="AG8" s="54" t="e">
        <f>附件3（2018年扶贫资金）!#REF!</f>
        <v>#REF!</v>
      </c>
      <c r="AH8" s="54" t="e">
        <f t="shared" si="10"/>
        <v>#REF!</v>
      </c>
      <c r="AI8" s="54" t="e">
        <f t="shared" si="10"/>
        <v>#REF!</v>
      </c>
      <c r="AJ8" s="54" t="e">
        <f t="shared" si="10"/>
        <v>#REF!</v>
      </c>
      <c r="AK8" s="54" t="e">
        <f t="shared" si="10"/>
        <v>#REF!</v>
      </c>
      <c r="AL8" s="9" t="e">
        <f t="shared" si="11"/>
        <v>#REF!</v>
      </c>
      <c r="AM8" s="27" t="e">
        <f t="shared" si="12"/>
        <v>#REF!</v>
      </c>
      <c r="AN8" s="27" t="e">
        <f t="shared" si="12"/>
        <v>#REF!</v>
      </c>
      <c r="AO8" s="27" t="e">
        <f t="shared" si="12"/>
        <v>#REF!</v>
      </c>
      <c r="AP8" s="27" t="e">
        <f t="shared" si="12"/>
        <v>#REF!</v>
      </c>
      <c r="AQ8" s="12">
        <v>2</v>
      </c>
    </row>
    <row r="9" spans="2:43" s="4" customFormat="1" ht="14.25">
      <c r="B9" s="7" t="s">
        <v>76</v>
      </c>
      <c r="C9" s="27">
        <f t="shared" si="0"/>
        <v>5672.672</v>
      </c>
      <c r="D9" s="27">
        <f>'附件1（2016年扶贫资金）'!F8</f>
        <v>3041.48</v>
      </c>
      <c r="E9" s="27">
        <f>'附件1（2016年扶贫资金）'!AC8</f>
        <v>657.7919999999999</v>
      </c>
      <c r="F9" s="27">
        <f>'附件1（2016年扶贫资金）'!AN8</f>
        <v>1973.3999999999999</v>
      </c>
      <c r="G9" s="27">
        <f t="shared" si="1"/>
        <v>5485.74</v>
      </c>
      <c r="H9" s="27">
        <f>'附件2（2017年扶贫资金）'!F8</f>
        <v>2854.54</v>
      </c>
      <c r="I9" s="27">
        <f>'附件2（2017年扶贫资金）'!AA8</f>
        <v>657.8</v>
      </c>
      <c r="J9" s="27">
        <f>'附件2（2017年扶贫资金）'!AK8</f>
        <v>1973.3999999999999</v>
      </c>
      <c r="K9" s="27">
        <f t="shared" si="2"/>
        <v>2695.75</v>
      </c>
      <c r="L9" s="27">
        <f>'附件3（2018年扶贫资金）'!F8</f>
        <v>2149.68</v>
      </c>
      <c r="M9" s="27">
        <f>'附件3（2018年扶贫资金）'!AA8</f>
        <v>546.07</v>
      </c>
      <c r="N9" s="27">
        <f>'附件3（2018年扶贫资金）'!AM8</f>
        <v>0</v>
      </c>
      <c r="O9" s="27">
        <f t="shared" si="3"/>
        <v>13854.162</v>
      </c>
      <c r="P9" s="27">
        <f t="shared" si="4"/>
        <v>8045.700000000001</v>
      </c>
      <c r="Q9" s="27">
        <f t="shared" si="4"/>
        <v>1861.6619999999998</v>
      </c>
      <c r="R9" s="27">
        <f t="shared" si="4"/>
        <v>3946.7999999999997</v>
      </c>
      <c r="S9" s="27" t="e">
        <f t="shared" si="5"/>
        <v>#REF!</v>
      </c>
      <c r="T9" s="27" t="e">
        <f>附件1（2016年扶贫资金）!#REF!</f>
        <v>#REF!</v>
      </c>
      <c r="U9" s="27" t="e">
        <f>附件1（2016年扶贫资金）!#REF!</f>
        <v>#REF!</v>
      </c>
      <c r="V9" s="27" t="e">
        <f>附件1（2016年扶贫资金）!#REF!</f>
        <v>#REF!</v>
      </c>
      <c r="W9" s="9" t="e">
        <f t="shared" si="6"/>
        <v>#REF!</v>
      </c>
      <c r="X9" s="27" t="e">
        <f t="shared" si="7"/>
        <v>#REF!</v>
      </c>
      <c r="Y9" s="27" t="e">
        <f>附件2（2017年扶贫资金）!#REF!</f>
        <v>#REF!</v>
      </c>
      <c r="Z9" s="27" t="e">
        <f>附件2（2017年扶贫资金）!#REF!</f>
        <v>#REF!</v>
      </c>
      <c r="AA9" s="27" t="e">
        <f>附件2（2017年扶贫资金）!#REF!</f>
        <v>#REF!</v>
      </c>
      <c r="AB9" s="9" t="e">
        <f t="shared" si="8"/>
        <v>#REF!</v>
      </c>
      <c r="AC9" s="54" t="e">
        <f t="shared" si="9"/>
        <v>#REF!</v>
      </c>
      <c r="AD9" s="54" t="e">
        <f>附件3（2018年扶贫资金）!#REF!</f>
        <v>#REF!</v>
      </c>
      <c r="AE9" s="54" t="e">
        <f>附件3（2018年扶贫资金）!#REF!</f>
        <v>#REF!</v>
      </c>
      <c r="AF9" s="54" t="e">
        <f>附件3（2018年扶贫资金）!#REF!</f>
        <v>#REF!</v>
      </c>
      <c r="AG9" s="54" t="e">
        <f>附件3（2018年扶贫资金）!#REF!</f>
        <v>#REF!</v>
      </c>
      <c r="AH9" s="54" t="e">
        <f t="shared" si="10"/>
        <v>#REF!</v>
      </c>
      <c r="AI9" s="54" t="e">
        <f t="shared" si="10"/>
        <v>#REF!</v>
      </c>
      <c r="AJ9" s="54" t="e">
        <f t="shared" si="10"/>
        <v>#REF!</v>
      </c>
      <c r="AK9" s="54" t="e">
        <f t="shared" si="10"/>
        <v>#REF!</v>
      </c>
      <c r="AL9" s="9" t="e">
        <f t="shared" si="11"/>
        <v>#REF!</v>
      </c>
      <c r="AM9" s="27" t="e">
        <f t="shared" si="12"/>
        <v>#REF!</v>
      </c>
      <c r="AN9" s="27" t="e">
        <f t="shared" si="12"/>
        <v>#REF!</v>
      </c>
      <c r="AO9" s="27" t="e">
        <f t="shared" si="12"/>
        <v>#REF!</v>
      </c>
      <c r="AP9" s="27" t="e">
        <f t="shared" si="12"/>
        <v>#REF!</v>
      </c>
      <c r="AQ9" s="12">
        <v>3</v>
      </c>
    </row>
    <row r="10" spans="2:43" s="4" customFormat="1" ht="14.25">
      <c r="B10" s="7" t="s">
        <v>78</v>
      </c>
      <c r="C10" s="27" t="e">
        <f t="shared" si="0"/>
        <v>#REF!</v>
      </c>
      <c r="D10" s="27" t="e">
        <f>附件1（2016年扶贫资金）!#REF!</f>
        <v>#REF!</v>
      </c>
      <c r="E10" s="27" t="e">
        <f>附件1（2016年扶贫资金）!#REF!</f>
        <v>#REF!</v>
      </c>
      <c r="F10" s="27" t="e">
        <f>附件1（2016年扶贫资金）!#REF!</f>
        <v>#REF!</v>
      </c>
      <c r="G10" s="27" t="e">
        <f t="shared" si="1"/>
        <v>#REF!</v>
      </c>
      <c r="H10" s="27" t="e">
        <f>附件2（2017年扶贫资金）!#REF!</f>
        <v>#REF!</v>
      </c>
      <c r="I10" s="27" t="e">
        <f>附件2（2017年扶贫资金）!#REF!</f>
        <v>#REF!</v>
      </c>
      <c r="J10" s="27" t="e">
        <f>附件2（2017年扶贫资金）!#REF!</f>
        <v>#REF!</v>
      </c>
      <c r="K10" s="27" t="e">
        <f t="shared" si="2"/>
        <v>#REF!</v>
      </c>
      <c r="L10" s="27" t="e">
        <f>附件3（2018年扶贫资金）!#REF!</f>
        <v>#REF!</v>
      </c>
      <c r="M10" s="27" t="e">
        <f>附件3（2018年扶贫资金）!#REF!</f>
        <v>#REF!</v>
      </c>
      <c r="N10" s="27" t="e">
        <f>附件3（2018年扶贫资金）!#REF!</f>
        <v>#REF!</v>
      </c>
      <c r="O10" s="27" t="e">
        <f t="shared" si="3"/>
        <v>#REF!</v>
      </c>
      <c r="P10" s="27" t="e">
        <f t="shared" si="4"/>
        <v>#REF!</v>
      </c>
      <c r="Q10" s="27" t="e">
        <f t="shared" si="4"/>
        <v>#REF!</v>
      </c>
      <c r="R10" s="27" t="e">
        <f t="shared" si="4"/>
        <v>#REF!</v>
      </c>
      <c r="S10" s="27" t="e">
        <f t="shared" si="5"/>
        <v>#REF!</v>
      </c>
      <c r="T10" s="27" t="e">
        <f>附件1（2016年扶贫资金）!#REF!</f>
        <v>#REF!</v>
      </c>
      <c r="U10" s="27" t="e">
        <f>附件1（2016年扶贫资金）!#REF!</f>
        <v>#REF!</v>
      </c>
      <c r="V10" s="27" t="e">
        <f>附件1（2016年扶贫资金）!#REF!</f>
        <v>#REF!</v>
      </c>
      <c r="W10" s="9" t="e">
        <f t="shared" si="6"/>
        <v>#REF!</v>
      </c>
      <c r="X10" s="27" t="e">
        <f t="shared" si="7"/>
        <v>#REF!</v>
      </c>
      <c r="Y10" s="27" t="e">
        <f>附件2（2017年扶贫资金）!#REF!</f>
        <v>#REF!</v>
      </c>
      <c r="Z10" s="27" t="e">
        <f>附件2（2017年扶贫资金）!#REF!</f>
        <v>#REF!</v>
      </c>
      <c r="AA10" s="27" t="e">
        <f>附件2（2017年扶贫资金）!#REF!</f>
        <v>#REF!</v>
      </c>
      <c r="AB10" s="9" t="e">
        <f t="shared" si="8"/>
        <v>#REF!</v>
      </c>
      <c r="AC10" s="54" t="e">
        <f t="shared" si="9"/>
        <v>#REF!</v>
      </c>
      <c r="AD10" s="54" t="e">
        <f>附件3（2018年扶贫资金）!#REF!</f>
        <v>#REF!</v>
      </c>
      <c r="AE10" s="54" t="e">
        <f>附件3（2018年扶贫资金）!#REF!</f>
        <v>#REF!</v>
      </c>
      <c r="AF10" s="54" t="e">
        <f>附件3（2018年扶贫资金）!#REF!</f>
        <v>#REF!</v>
      </c>
      <c r="AG10" s="54" t="e">
        <f>附件3（2018年扶贫资金）!#REF!</f>
        <v>#REF!</v>
      </c>
      <c r="AH10" s="54" t="e">
        <f t="shared" si="10"/>
        <v>#REF!</v>
      </c>
      <c r="AI10" s="54" t="e">
        <f t="shared" si="10"/>
        <v>#REF!</v>
      </c>
      <c r="AJ10" s="54" t="e">
        <f t="shared" si="10"/>
        <v>#REF!</v>
      </c>
      <c r="AK10" s="54" t="e">
        <f t="shared" si="10"/>
        <v>#REF!</v>
      </c>
      <c r="AL10" s="9" t="e">
        <f t="shared" si="11"/>
        <v>#REF!</v>
      </c>
      <c r="AM10" s="27" t="e">
        <f t="shared" si="12"/>
        <v>#REF!</v>
      </c>
      <c r="AN10" s="27" t="e">
        <f t="shared" si="12"/>
        <v>#REF!</v>
      </c>
      <c r="AO10" s="27" t="e">
        <f t="shared" si="12"/>
        <v>#REF!</v>
      </c>
      <c r="AP10" s="27" t="e">
        <f t="shared" si="12"/>
        <v>#REF!</v>
      </c>
      <c r="AQ10" s="12">
        <v>4</v>
      </c>
    </row>
    <row r="11" spans="2:43" s="4" customFormat="1" ht="14.25">
      <c r="B11" s="28" t="s">
        <v>79</v>
      </c>
      <c r="C11" s="29" t="e">
        <f t="shared" si="0"/>
        <v>#REF!</v>
      </c>
      <c r="D11" s="29" t="e">
        <f>附件1（2016年扶贫资金）!#REF!</f>
        <v>#REF!</v>
      </c>
      <c r="E11" s="29" t="e">
        <f>附件1（2016年扶贫资金）!#REF!</f>
        <v>#REF!</v>
      </c>
      <c r="F11" s="29" t="e">
        <f>附件1（2016年扶贫资金）!#REF!</f>
        <v>#REF!</v>
      </c>
      <c r="G11" s="29" t="e">
        <f t="shared" si="1"/>
        <v>#REF!</v>
      </c>
      <c r="H11" s="29" t="e">
        <f>附件2（2017年扶贫资金）!#REF!</f>
        <v>#REF!</v>
      </c>
      <c r="I11" s="29" t="e">
        <f>附件2（2017年扶贫资金）!#REF!</f>
        <v>#REF!</v>
      </c>
      <c r="J11" s="29" t="e">
        <f>附件2（2017年扶贫资金）!#REF!</f>
        <v>#REF!</v>
      </c>
      <c r="K11" s="29" t="e">
        <f t="shared" si="2"/>
        <v>#REF!</v>
      </c>
      <c r="L11" s="29" t="e">
        <f>附件3（2018年扶贫资金）!#REF!</f>
        <v>#REF!</v>
      </c>
      <c r="M11" s="29" t="e">
        <f>附件3（2018年扶贫资金）!#REF!</f>
        <v>#REF!</v>
      </c>
      <c r="N11" s="29" t="e">
        <f>附件3（2018年扶贫资金）!#REF!</f>
        <v>#REF!</v>
      </c>
      <c r="O11" s="29" t="e">
        <f t="shared" si="3"/>
        <v>#REF!</v>
      </c>
      <c r="P11" s="29" t="e">
        <f t="shared" si="4"/>
        <v>#REF!</v>
      </c>
      <c r="Q11" s="29" t="e">
        <f t="shared" si="4"/>
        <v>#REF!</v>
      </c>
      <c r="R11" s="29" t="e">
        <f t="shared" si="4"/>
        <v>#REF!</v>
      </c>
      <c r="S11" s="29" t="e">
        <f t="shared" si="5"/>
        <v>#REF!</v>
      </c>
      <c r="T11" s="29" t="e">
        <f>附件1（2016年扶贫资金）!#REF!</f>
        <v>#REF!</v>
      </c>
      <c r="U11" s="29" t="e">
        <f>附件1（2016年扶贫资金）!#REF!</f>
        <v>#REF!</v>
      </c>
      <c r="V11" s="29" t="e">
        <f>附件1（2016年扶贫资金）!#REF!</f>
        <v>#REF!</v>
      </c>
      <c r="W11" s="46" t="e">
        <f t="shared" si="6"/>
        <v>#REF!</v>
      </c>
      <c r="X11" s="29" t="e">
        <f t="shared" si="7"/>
        <v>#REF!</v>
      </c>
      <c r="Y11" s="29" t="e">
        <f>附件2（2017年扶贫资金）!#REF!</f>
        <v>#REF!</v>
      </c>
      <c r="Z11" s="29" t="e">
        <f>附件2（2017年扶贫资金）!#REF!</f>
        <v>#REF!</v>
      </c>
      <c r="AA11" s="29" t="e">
        <f>附件2（2017年扶贫资金）!#REF!</f>
        <v>#REF!</v>
      </c>
      <c r="AB11" s="46" t="e">
        <f t="shared" si="8"/>
        <v>#REF!</v>
      </c>
      <c r="AC11" s="55" t="e">
        <f t="shared" si="9"/>
        <v>#REF!</v>
      </c>
      <c r="AD11" s="55" t="e">
        <f>附件3（2018年扶贫资金）!#REF!</f>
        <v>#REF!</v>
      </c>
      <c r="AE11" s="55" t="e">
        <f>附件3（2018年扶贫资金）!#REF!</f>
        <v>#REF!</v>
      </c>
      <c r="AF11" s="55" t="e">
        <f>附件3（2018年扶贫资金）!#REF!</f>
        <v>#REF!</v>
      </c>
      <c r="AG11" s="55" t="e">
        <f>附件3（2018年扶贫资金）!#REF!</f>
        <v>#REF!</v>
      </c>
      <c r="AH11" s="55" t="e">
        <f t="shared" si="10"/>
        <v>#REF!</v>
      </c>
      <c r="AI11" s="55" t="e">
        <f t="shared" si="10"/>
        <v>#REF!</v>
      </c>
      <c r="AJ11" s="55" t="e">
        <f t="shared" si="10"/>
        <v>#REF!</v>
      </c>
      <c r="AK11" s="55" t="e">
        <f t="shared" si="10"/>
        <v>#REF!</v>
      </c>
      <c r="AL11" s="46" t="e">
        <f t="shared" si="11"/>
        <v>#REF!</v>
      </c>
      <c r="AM11" s="29" t="e">
        <f t="shared" si="12"/>
        <v>#REF!</v>
      </c>
      <c r="AN11" s="29" t="e">
        <f t="shared" si="12"/>
        <v>#REF!</v>
      </c>
      <c r="AO11" s="29" t="e">
        <f t="shared" si="12"/>
        <v>#REF!</v>
      </c>
      <c r="AP11" s="29" t="e">
        <f t="shared" si="12"/>
        <v>#REF!</v>
      </c>
      <c r="AQ11" s="66">
        <v>5</v>
      </c>
    </row>
    <row r="12" spans="2:43" s="4" customFormat="1" ht="14.25">
      <c r="B12" s="30" t="s">
        <v>81</v>
      </c>
      <c r="C12" s="31" t="e">
        <f t="shared" si="0"/>
        <v>#REF!</v>
      </c>
      <c r="D12" s="31" t="e">
        <f>附件1（2016年扶贫资金）!#REF!</f>
        <v>#REF!</v>
      </c>
      <c r="E12" s="31" t="e">
        <f>附件1（2016年扶贫资金）!#REF!</f>
        <v>#REF!</v>
      </c>
      <c r="F12" s="31" t="e">
        <f>附件1（2016年扶贫资金）!#REF!</f>
        <v>#REF!</v>
      </c>
      <c r="G12" s="31" t="e">
        <f t="shared" si="1"/>
        <v>#REF!</v>
      </c>
      <c r="H12" s="31" t="e">
        <f>附件2（2017年扶贫资金）!#REF!</f>
        <v>#REF!</v>
      </c>
      <c r="I12" s="31" t="e">
        <f>附件2（2017年扶贫资金）!#REF!</f>
        <v>#REF!</v>
      </c>
      <c r="J12" s="31" t="e">
        <f>附件2（2017年扶贫资金）!#REF!</f>
        <v>#REF!</v>
      </c>
      <c r="K12" s="31" t="e">
        <f t="shared" si="2"/>
        <v>#REF!</v>
      </c>
      <c r="L12" s="31" t="e">
        <f>附件3（2018年扶贫资金）!#REF!</f>
        <v>#REF!</v>
      </c>
      <c r="M12" s="31" t="e">
        <f>附件3（2018年扶贫资金）!#REF!</f>
        <v>#REF!</v>
      </c>
      <c r="N12" s="31" t="e">
        <f>附件3（2018年扶贫资金）!#REF!</f>
        <v>#REF!</v>
      </c>
      <c r="O12" s="31" t="e">
        <f t="shared" si="3"/>
        <v>#REF!</v>
      </c>
      <c r="P12" s="31" t="e">
        <f t="shared" si="4"/>
        <v>#REF!</v>
      </c>
      <c r="Q12" s="31" t="e">
        <f t="shared" si="4"/>
        <v>#REF!</v>
      </c>
      <c r="R12" s="31" t="e">
        <f t="shared" si="4"/>
        <v>#REF!</v>
      </c>
      <c r="S12" s="31" t="e">
        <f t="shared" si="5"/>
        <v>#REF!</v>
      </c>
      <c r="T12" s="31" t="e">
        <f>附件1（2016年扶贫资金）!#REF!</f>
        <v>#REF!</v>
      </c>
      <c r="U12" s="31" t="e">
        <f>附件1（2016年扶贫资金）!#REF!</f>
        <v>#REF!</v>
      </c>
      <c r="V12" s="31" t="e">
        <f>附件1（2016年扶贫资金）!#REF!</f>
        <v>#REF!</v>
      </c>
      <c r="W12" s="47" t="e">
        <f t="shared" si="6"/>
        <v>#REF!</v>
      </c>
      <c r="X12" s="31" t="e">
        <f t="shared" si="7"/>
        <v>#REF!</v>
      </c>
      <c r="Y12" s="31" t="e">
        <f>附件2（2017年扶贫资金）!#REF!</f>
        <v>#REF!</v>
      </c>
      <c r="Z12" s="31" t="e">
        <f>附件2（2017年扶贫资金）!#REF!</f>
        <v>#REF!</v>
      </c>
      <c r="AA12" s="31" t="e">
        <f>附件2（2017年扶贫资金）!#REF!</f>
        <v>#REF!</v>
      </c>
      <c r="AB12" s="47" t="e">
        <f t="shared" si="8"/>
        <v>#REF!</v>
      </c>
      <c r="AC12" s="56" t="e">
        <f t="shared" si="9"/>
        <v>#REF!</v>
      </c>
      <c r="AD12" s="56" t="e">
        <f>附件3（2018年扶贫资金）!#REF!</f>
        <v>#REF!</v>
      </c>
      <c r="AE12" s="56" t="e">
        <f>附件3（2018年扶贫资金）!#REF!</f>
        <v>#REF!</v>
      </c>
      <c r="AF12" s="56" t="e">
        <f>附件3（2018年扶贫资金）!#REF!</f>
        <v>#REF!</v>
      </c>
      <c r="AG12" s="56" t="e">
        <f>附件3（2018年扶贫资金）!#REF!</f>
        <v>#REF!</v>
      </c>
      <c r="AH12" s="56" t="e">
        <f t="shared" si="10"/>
        <v>#REF!</v>
      </c>
      <c r="AI12" s="56" t="e">
        <f t="shared" si="10"/>
        <v>#REF!</v>
      </c>
      <c r="AJ12" s="56" t="e">
        <f t="shared" si="10"/>
        <v>#REF!</v>
      </c>
      <c r="AK12" s="56" t="e">
        <f t="shared" si="10"/>
        <v>#REF!</v>
      </c>
      <c r="AL12" s="47" t="e">
        <f t="shared" si="11"/>
        <v>#REF!</v>
      </c>
      <c r="AM12" s="31" t="e">
        <f t="shared" si="12"/>
        <v>#REF!</v>
      </c>
      <c r="AN12" s="31" t="e">
        <f t="shared" si="12"/>
        <v>#REF!</v>
      </c>
      <c r="AO12" s="31" t="e">
        <f t="shared" si="12"/>
        <v>#REF!</v>
      </c>
      <c r="AP12" s="31" t="e">
        <f t="shared" si="12"/>
        <v>#REF!</v>
      </c>
      <c r="AQ12" s="67">
        <v>5</v>
      </c>
    </row>
    <row r="13" spans="2:43" s="4" customFormat="1" ht="14.25">
      <c r="B13" s="32" t="s">
        <v>87</v>
      </c>
      <c r="C13" s="27" t="e">
        <f aca="true" t="shared" si="13" ref="C13:C19">D13+E13+F13</f>
        <v>#REF!</v>
      </c>
      <c r="D13" s="27" t="e">
        <f>附件1（2016年扶贫资金）!#REF!</f>
        <v>#REF!</v>
      </c>
      <c r="E13" s="27" t="e">
        <f>附件1（2016年扶贫资金）!#REF!</f>
        <v>#REF!</v>
      </c>
      <c r="F13" s="27" t="e">
        <f>附件1（2016年扶贫资金）!#REF!</f>
        <v>#REF!</v>
      </c>
      <c r="G13" s="27" t="e">
        <f aca="true" t="shared" si="14" ref="G13:G19">H13+I13+J13</f>
        <v>#REF!</v>
      </c>
      <c r="H13" s="27" t="e">
        <f>附件2（2017年扶贫资金）!#REF!</f>
        <v>#REF!</v>
      </c>
      <c r="I13" s="27" t="e">
        <f>附件2（2017年扶贫资金）!#REF!</f>
        <v>#REF!</v>
      </c>
      <c r="J13" s="27" t="e">
        <f>附件2（2017年扶贫资金）!#REF!</f>
        <v>#REF!</v>
      </c>
      <c r="K13" s="27" t="e">
        <f aca="true" t="shared" si="15" ref="K13:K19">L13+M13+N13</f>
        <v>#REF!</v>
      </c>
      <c r="L13" s="27" t="e">
        <f>附件3（2018年扶贫资金）!#REF!</f>
        <v>#REF!</v>
      </c>
      <c r="M13" s="27" t="e">
        <f>附件3（2018年扶贫资金）!#REF!</f>
        <v>#REF!</v>
      </c>
      <c r="N13" s="27" t="e">
        <f>附件3（2018年扶贫资金）!#REF!</f>
        <v>#REF!</v>
      </c>
      <c r="O13" s="27" t="e">
        <f aca="true" t="shared" si="16" ref="O13:O19">P13+Q13+R13</f>
        <v>#REF!</v>
      </c>
      <c r="P13" s="27" t="e">
        <f aca="true" t="shared" si="17" ref="P13:P19">D13+H13+L13</f>
        <v>#REF!</v>
      </c>
      <c r="Q13" s="27" t="e">
        <f aca="true" t="shared" si="18" ref="Q13:Q19">E13+I13+M13</f>
        <v>#REF!</v>
      </c>
      <c r="R13" s="27" t="e">
        <f aca="true" t="shared" si="19" ref="R13:R19">F13+J13+N13</f>
        <v>#REF!</v>
      </c>
      <c r="S13" s="27" t="e">
        <f aca="true" t="shared" si="20" ref="S13:S19">T13+U13+V13</f>
        <v>#REF!</v>
      </c>
      <c r="T13" s="27" t="e">
        <f>附件1（2016年扶贫资金）!#REF!</f>
        <v>#REF!</v>
      </c>
      <c r="U13" s="27" t="e">
        <f>附件1（2016年扶贫资金）!#REF!</f>
        <v>#REF!</v>
      </c>
      <c r="V13" s="27" t="e">
        <f>附件1（2016年扶贫资金）!#REF!</f>
        <v>#REF!</v>
      </c>
      <c r="W13" s="9" t="e">
        <f aca="true" t="shared" si="21" ref="W13:W19">S13/C13</f>
        <v>#REF!</v>
      </c>
      <c r="X13" s="27" t="e">
        <f aca="true" t="shared" si="22" ref="X13:X19">Y13+Z13+AA13</f>
        <v>#REF!</v>
      </c>
      <c r="Y13" s="27" t="e">
        <f>附件2（2017年扶贫资金）!#REF!</f>
        <v>#REF!</v>
      </c>
      <c r="Z13" s="27" t="e">
        <f>附件2（2017年扶贫资金）!#REF!</f>
        <v>#REF!</v>
      </c>
      <c r="AA13" s="27" t="e">
        <f>附件2（2017年扶贫资金）!#REF!</f>
        <v>#REF!</v>
      </c>
      <c r="AB13" s="9" t="e">
        <f aca="true" t="shared" si="23" ref="AB13:AB19">X13/G13</f>
        <v>#REF!</v>
      </c>
      <c r="AC13" s="54" t="e">
        <f aca="true" t="shared" si="24" ref="AC13:AC19">AD13+AE13+AF13</f>
        <v>#REF!</v>
      </c>
      <c r="AD13" s="54" t="e">
        <f>附件3（2018年扶贫资金）!#REF!</f>
        <v>#REF!</v>
      </c>
      <c r="AE13" s="54" t="e">
        <f>附件3（2018年扶贫资金）!#REF!</f>
        <v>#REF!</v>
      </c>
      <c r="AF13" s="54" t="e">
        <f>附件3（2018年扶贫资金）!#REF!</f>
        <v>#REF!</v>
      </c>
      <c r="AG13" s="54" t="e">
        <f>附件3（2018年扶贫资金）!#REF!</f>
        <v>#REF!</v>
      </c>
      <c r="AH13" s="54" t="e">
        <f aca="true" t="shared" si="25" ref="AH13:AH19">S13+X13+AC13</f>
        <v>#REF!</v>
      </c>
      <c r="AI13" s="54" t="e">
        <f aca="true" t="shared" si="26" ref="AI13:AI19">T13+Y13+AD13</f>
        <v>#REF!</v>
      </c>
      <c r="AJ13" s="54" t="e">
        <f aca="true" t="shared" si="27" ref="AJ13:AJ19">U13+Z13+AE13</f>
        <v>#REF!</v>
      </c>
      <c r="AK13" s="54" t="e">
        <f aca="true" t="shared" si="28" ref="AK13:AK19">V13+AA13+AF13</f>
        <v>#REF!</v>
      </c>
      <c r="AL13" s="9" t="e">
        <f aca="true" t="shared" si="29" ref="AL13:AL19">AH13/O13</f>
        <v>#REF!</v>
      </c>
      <c r="AM13" s="27" t="e">
        <f aca="true" t="shared" si="30" ref="AM13:AM19">O13-AH13</f>
        <v>#REF!</v>
      </c>
      <c r="AN13" s="27" t="e">
        <f aca="true" t="shared" si="31" ref="AN13:AN19">P13-AI13</f>
        <v>#REF!</v>
      </c>
      <c r="AO13" s="27" t="e">
        <f aca="true" t="shared" si="32" ref="AO13:AO19">Q13-AJ13</f>
        <v>#REF!</v>
      </c>
      <c r="AP13" s="27" t="e">
        <f aca="true" t="shared" si="33" ref="AP13:AP19">R13-AK13</f>
        <v>#REF!</v>
      </c>
      <c r="AQ13" s="68"/>
    </row>
    <row r="14" spans="2:43" s="4" customFormat="1" ht="14.25">
      <c r="B14" s="32" t="s">
        <v>88</v>
      </c>
      <c r="C14" s="27" t="e">
        <f t="shared" si="13"/>
        <v>#REF!</v>
      </c>
      <c r="D14" s="27" t="e">
        <f>附件1（2016年扶贫资金）!#REF!</f>
        <v>#REF!</v>
      </c>
      <c r="E14" s="27" t="e">
        <f>附件1（2016年扶贫资金）!#REF!</f>
        <v>#REF!</v>
      </c>
      <c r="F14" s="27" t="e">
        <f>附件1（2016年扶贫资金）!#REF!</f>
        <v>#REF!</v>
      </c>
      <c r="G14" s="27" t="e">
        <f t="shared" si="14"/>
        <v>#REF!</v>
      </c>
      <c r="H14" s="27" t="e">
        <f>附件2（2017年扶贫资金）!#REF!</f>
        <v>#REF!</v>
      </c>
      <c r="I14" s="27" t="e">
        <f>附件2（2017年扶贫资金）!#REF!</f>
        <v>#REF!</v>
      </c>
      <c r="J14" s="27" t="e">
        <f>附件2（2017年扶贫资金）!#REF!</f>
        <v>#REF!</v>
      </c>
      <c r="K14" s="27" t="e">
        <f t="shared" si="15"/>
        <v>#REF!</v>
      </c>
      <c r="L14" s="27" t="e">
        <f>附件3（2018年扶贫资金）!#REF!</f>
        <v>#REF!</v>
      </c>
      <c r="M14" s="27" t="e">
        <f>附件3（2018年扶贫资金）!#REF!</f>
        <v>#REF!</v>
      </c>
      <c r="N14" s="27" t="e">
        <f>附件3（2018年扶贫资金）!#REF!</f>
        <v>#REF!</v>
      </c>
      <c r="O14" s="27" t="e">
        <f t="shared" si="16"/>
        <v>#REF!</v>
      </c>
      <c r="P14" s="27" t="e">
        <f t="shared" si="17"/>
        <v>#REF!</v>
      </c>
      <c r="Q14" s="27" t="e">
        <f t="shared" si="18"/>
        <v>#REF!</v>
      </c>
      <c r="R14" s="27" t="e">
        <f t="shared" si="19"/>
        <v>#REF!</v>
      </c>
      <c r="S14" s="27" t="e">
        <f t="shared" si="20"/>
        <v>#REF!</v>
      </c>
      <c r="T14" s="27" t="e">
        <f>附件1（2016年扶贫资金）!#REF!</f>
        <v>#REF!</v>
      </c>
      <c r="U14" s="27" t="e">
        <f>附件1（2016年扶贫资金）!#REF!</f>
        <v>#REF!</v>
      </c>
      <c r="V14" s="27" t="e">
        <f>附件1（2016年扶贫资金）!#REF!</f>
        <v>#REF!</v>
      </c>
      <c r="W14" s="9" t="e">
        <f t="shared" si="21"/>
        <v>#REF!</v>
      </c>
      <c r="X14" s="27" t="e">
        <f t="shared" si="22"/>
        <v>#REF!</v>
      </c>
      <c r="Y14" s="27" t="e">
        <f>附件2（2017年扶贫资金）!#REF!</f>
        <v>#REF!</v>
      </c>
      <c r="Z14" s="27" t="e">
        <f>附件2（2017年扶贫资金）!#REF!</f>
        <v>#REF!</v>
      </c>
      <c r="AA14" s="27" t="e">
        <f>附件2（2017年扶贫资金）!#REF!</f>
        <v>#REF!</v>
      </c>
      <c r="AB14" s="9" t="e">
        <f t="shared" si="23"/>
        <v>#REF!</v>
      </c>
      <c r="AC14" s="54" t="e">
        <f t="shared" si="24"/>
        <v>#REF!</v>
      </c>
      <c r="AD14" s="54" t="e">
        <f>附件3（2018年扶贫资金）!#REF!</f>
        <v>#REF!</v>
      </c>
      <c r="AE14" s="54" t="e">
        <f>附件3（2018年扶贫资金）!#REF!</f>
        <v>#REF!</v>
      </c>
      <c r="AF14" s="54" t="e">
        <f>附件3（2018年扶贫资金）!#REF!</f>
        <v>#REF!</v>
      </c>
      <c r="AG14" s="54" t="e">
        <f>附件3（2018年扶贫资金）!#REF!</f>
        <v>#REF!</v>
      </c>
      <c r="AH14" s="54" t="e">
        <f t="shared" si="25"/>
        <v>#REF!</v>
      </c>
      <c r="AI14" s="54" t="e">
        <f t="shared" si="26"/>
        <v>#REF!</v>
      </c>
      <c r="AJ14" s="54" t="e">
        <f t="shared" si="27"/>
        <v>#REF!</v>
      </c>
      <c r="AK14" s="54" t="e">
        <f t="shared" si="28"/>
        <v>#REF!</v>
      </c>
      <c r="AL14" s="9" t="e">
        <f t="shared" si="29"/>
        <v>#REF!</v>
      </c>
      <c r="AM14" s="27" t="e">
        <f t="shared" si="30"/>
        <v>#REF!</v>
      </c>
      <c r="AN14" s="27" t="e">
        <f t="shared" si="31"/>
        <v>#REF!</v>
      </c>
      <c r="AO14" s="27" t="e">
        <f t="shared" si="32"/>
        <v>#REF!</v>
      </c>
      <c r="AP14" s="27" t="e">
        <f t="shared" si="33"/>
        <v>#REF!</v>
      </c>
      <c r="AQ14" s="68"/>
    </row>
    <row r="15" spans="2:43" s="4" customFormat="1" ht="14.25">
      <c r="B15" s="32" t="s">
        <v>89</v>
      </c>
      <c r="C15" s="27" t="e">
        <f t="shared" si="13"/>
        <v>#REF!</v>
      </c>
      <c r="D15" s="27" t="e">
        <f>附件1（2016年扶贫资金）!#REF!</f>
        <v>#REF!</v>
      </c>
      <c r="E15" s="27" t="e">
        <f>附件1（2016年扶贫资金）!#REF!</f>
        <v>#REF!</v>
      </c>
      <c r="F15" s="27" t="e">
        <f>附件1（2016年扶贫资金）!#REF!</f>
        <v>#REF!</v>
      </c>
      <c r="G15" s="27" t="e">
        <f t="shared" si="14"/>
        <v>#REF!</v>
      </c>
      <c r="H15" s="27" t="e">
        <f>附件2（2017年扶贫资金）!#REF!</f>
        <v>#REF!</v>
      </c>
      <c r="I15" s="27" t="e">
        <f>附件2（2017年扶贫资金）!#REF!</f>
        <v>#REF!</v>
      </c>
      <c r="J15" s="27" t="e">
        <f>附件2（2017年扶贫资金）!#REF!</f>
        <v>#REF!</v>
      </c>
      <c r="K15" s="27" t="e">
        <f t="shared" si="15"/>
        <v>#REF!</v>
      </c>
      <c r="L15" s="27" t="e">
        <f>附件3（2018年扶贫资金）!#REF!</f>
        <v>#REF!</v>
      </c>
      <c r="M15" s="27" t="e">
        <f>附件3（2018年扶贫资金）!#REF!</f>
        <v>#REF!</v>
      </c>
      <c r="N15" s="27" t="e">
        <f>附件3（2018年扶贫资金）!#REF!</f>
        <v>#REF!</v>
      </c>
      <c r="O15" s="27" t="e">
        <f t="shared" si="16"/>
        <v>#REF!</v>
      </c>
      <c r="P15" s="27" t="e">
        <f t="shared" si="17"/>
        <v>#REF!</v>
      </c>
      <c r="Q15" s="27" t="e">
        <f t="shared" si="18"/>
        <v>#REF!</v>
      </c>
      <c r="R15" s="27" t="e">
        <f t="shared" si="19"/>
        <v>#REF!</v>
      </c>
      <c r="S15" s="27" t="e">
        <f t="shared" si="20"/>
        <v>#REF!</v>
      </c>
      <c r="T15" s="27" t="e">
        <f>附件1（2016年扶贫资金）!#REF!</f>
        <v>#REF!</v>
      </c>
      <c r="U15" s="27" t="e">
        <f>附件1（2016年扶贫资金）!#REF!</f>
        <v>#REF!</v>
      </c>
      <c r="V15" s="27" t="e">
        <f>附件1（2016年扶贫资金）!#REF!</f>
        <v>#REF!</v>
      </c>
      <c r="W15" s="9" t="e">
        <f t="shared" si="21"/>
        <v>#REF!</v>
      </c>
      <c r="X15" s="27" t="e">
        <f t="shared" si="22"/>
        <v>#REF!</v>
      </c>
      <c r="Y15" s="27" t="e">
        <f>附件2（2017年扶贫资金）!#REF!</f>
        <v>#REF!</v>
      </c>
      <c r="Z15" s="27" t="e">
        <f>附件2（2017年扶贫资金）!#REF!</f>
        <v>#REF!</v>
      </c>
      <c r="AA15" s="27" t="e">
        <f>附件2（2017年扶贫资金）!#REF!</f>
        <v>#REF!</v>
      </c>
      <c r="AB15" s="9" t="e">
        <f t="shared" si="23"/>
        <v>#REF!</v>
      </c>
      <c r="AC15" s="54" t="e">
        <f t="shared" si="24"/>
        <v>#REF!</v>
      </c>
      <c r="AD15" s="54" t="e">
        <f>附件3（2018年扶贫资金）!#REF!</f>
        <v>#REF!</v>
      </c>
      <c r="AE15" s="54" t="e">
        <f>附件3（2018年扶贫资金）!#REF!</f>
        <v>#REF!</v>
      </c>
      <c r="AF15" s="54" t="e">
        <f>附件3（2018年扶贫资金）!#REF!</f>
        <v>#REF!</v>
      </c>
      <c r="AG15" s="54" t="e">
        <f>附件3（2018年扶贫资金）!#REF!</f>
        <v>#REF!</v>
      </c>
      <c r="AH15" s="54" t="e">
        <f t="shared" si="25"/>
        <v>#REF!</v>
      </c>
      <c r="AI15" s="54" t="e">
        <f t="shared" si="26"/>
        <v>#REF!</v>
      </c>
      <c r="AJ15" s="54" t="e">
        <f t="shared" si="27"/>
        <v>#REF!</v>
      </c>
      <c r="AK15" s="54" t="e">
        <f t="shared" si="28"/>
        <v>#REF!</v>
      </c>
      <c r="AL15" s="9" t="e">
        <f t="shared" si="29"/>
        <v>#REF!</v>
      </c>
      <c r="AM15" s="27" t="e">
        <f t="shared" si="30"/>
        <v>#REF!</v>
      </c>
      <c r="AN15" s="27" t="e">
        <f t="shared" si="31"/>
        <v>#REF!</v>
      </c>
      <c r="AO15" s="27" t="e">
        <f t="shared" si="32"/>
        <v>#REF!</v>
      </c>
      <c r="AP15" s="27" t="e">
        <f t="shared" si="33"/>
        <v>#REF!</v>
      </c>
      <c r="AQ15" s="68"/>
    </row>
    <row r="16" spans="2:43" s="4" customFormat="1" ht="28.5">
      <c r="B16" s="32" t="s">
        <v>90</v>
      </c>
      <c r="C16" s="27" t="e">
        <f t="shared" si="13"/>
        <v>#REF!</v>
      </c>
      <c r="D16" s="27" t="e">
        <f>附件1（2016年扶贫资金）!#REF!</f>
        <v>#REF!</v>
      </c>
      <c r="E16" s="27" t="e">
        <f>附件1（2016年扶贫资金）!#REF!</f>
        <v>#REF!</v>
      </c>
      <c r="F16" s="27" t="e">
        <f>附件1（2016年扶贫资金）!#REF!</f>
        <v>#REF!</v>
      </c>
      <c r="G16" s="27" t="e">
        <f t="shared" si="14"/>
        <v>#REF!</v>
      </c>
      <c r="H16" s="27" t="e">
        <f>附件2（2017年扶贫资金）!#REF!</f>
        <v>#REF!</v>
      </c>
      <c r="I16" s="27" t="e">
        <f>附件2（2017年扶贫资金）!#REF!</f>
        <v>#REF!</v>
      </c>
      <c r="J16" s="27" t="e">
        <f>附件2（2017年扶贫资金）!#REF!</f>
        <v>#REF!</v>
      </c>
      <c r="K16" s="27" t="e">
        <f t="shared" si="15"/>
        <v>#REF!</v>
      </c>
      <c r="L16" s="27" t="e">
        <f>附件3（2018年扶贫资金）!#REF!</f>
        <v>#REF!</v>
      </c>
      <c r="M16" s="27" t="e">
        <f>附件3（2018年扶贫资金）!#REF!</f>
        <v>#REF!</v>
      </c>
      <c r="N16" s="27" t="e">
        <f>附件3（2018年扶贫资金）!#REF!</f>
        <v>#REF!</v>
      </c>
      <c r="O16" s="27" t="e">
        <f t="shared" si="16"/>
        <v>#REF!</v>
      </c>
      <c r="P16" s="27" t="e">
        <f t="shared" si="17"/>
        <v>#REF!</v>
      </c>
      <c r="Q16" s="27" t="e">
        <f t="shared" si="18"/>
        <v>#REF!</v>
      </c>
      <c r="R16" s="27" t="e">
        <f t="shared" si="19"/>
        <v>#REF!</v>
      </c>
      <c r="S16" s="27" t="e">
        <f t="shared" si="20"/>
        <v>#REF!</v>
      </c>
      <c r="T16" s="27" t="e">
        <f>附件1（2016年扶贫资金）!#REF!</f>
        <v>#REF!</v>
      </c>
      <c r="U16" s="27" t="e">
        <f>附件1（2016年扶贫资金）!#REF!</f>
        <v>#REF!</v>
      </c>
      <c r="V16" s="27" t="e">
        <f>附件1（2016年扶贫资金）!#REF!</f>
        <v>#REF!</v>
      </c>
      <c r="W16" s="9" t="e">
        <f t="shared" si="21"/>
        <v>#REF!</v>
      </c>
      <c r="X16" s="27" t="e">
        <f t="shared" si="22"/>
        <v>#REF!</v>
      </c>
      <c r="Y16" s="27" t="e">
        <f>附件2（2017年扶贫资金）!#REF!</f>
        <v>#REF!</v>
      </c>
      <c r="Z16" s="27" t="e">
        <f>附件2（2017年扶贫资金）!#REF!</f>
        <v>#REF!</v>
      </c>
      <c r="AA16" s="27" t="e">
        <f>附件2（2017年扶贫资金）!#REF!</f>
        <v>#REF!</v>
      </c>
      <c r="AB16" s="9" t="e">
        <f t="shared" si="23"/>
        <v>#REF!</v>
      </c>
      <c r="AC16" s="54" t="e">
        <f t="shared" si="24"/>
        <v>#REF!</v>
      </c>
      <c r="AD16" s="54" t="e">
        <f>附件3（2018年扶贫资金）!#REF!</f>
        <v>#REF!</v>
      </c>
      <c r="AE16" s="54" t="e">
        <f>附件3（2018年扶贫资金）!#REF!</f>
        <v>#REF!</v>
      </c>
      <c r="AF16" s="54" t="e">
        <f>附件3（2018年扶贫资金）!#REF!</f>
        <v>#REF!</v>
      </c>
      <c r="AG16" s="54" t="e">
        <f>附件3（2018年扶贫资金）!#REF!</f>
        <v>#REF!</v>
      </c>
      <c r="AH16" s="54" t="e">
        <f t="shared" si="25"/>
        <v>#REF!</v>
      </c>
      <c r="AI16" s="54" t="e">
        <f t="shared" si="26"/>
        <v>#REF!</v>
      </c>
      <c r="AJ16" s="54" t="e">
        <f t="shared" si="27"/>
        <v>#REF!</v>
      </c>
      <c r="AK16" s="54" t="e">
        <f t="shared" si="28"/>
        <v>#REF!</v>
      </c>
      <c r="AL16" s="9" t="e">
        <f t="shared" si="29"/>
        <v>#REF!</v>
      </c>
      <c r="AM16" s="27" t="e">
        <f t="shared" si="30"/>
        <v>#REF!</v>
      </c>
      <c r="AN16" s="27" t="e">
        <f t="shared" si="31"/>
        <v>#REF!</v>
      </c>
      <c r="AO16" s="27" t="e">
        <f t="shared" si="32"/>
        <v>#REF!</v>
      </c>
      <c r="AP16" s="27" t="e">
        <f t="shared" si="33"/>
        <v>#REF!</v>
      </c>
      <c r="AQ16" s="68"/>
    </row>
    <row r="17" spans="2:43" s="4" customFormat="1" ht="14.25">
      <c r="B17" s="33" t="s">
        <v>91</v>
      </c>
      <c r="C17" s="27" t="e">
        <f t="shared" si="13"/>
        <v>#REF!</v>
      </c>
      <c r="D17" s="27" t="e">
        <f>附件1（2016年扶贫资金）!#REF!</f>
        <v>#REF!</v>
      </c>
      <c r="E17" s="27" t="e">
        <f>附件1（2016年扶贫资金）!#REF!</f>
        <v>#REF!</v>
      </c>
      <c r="F17" s="27" t="e">
        <f>附件1（2016年扶贫资金）!#REF!</f>
        <v>#REF!</v>
      </c>
      <c r="G17" s="27" t="e">
        <f t="shared" si="14"/>
        <v>#REF!</v>
      </c>
      <c r="H17" s="27" t="e">
        <f>附件2（2017年扶贫资金）!#REF!</f>
        <v>#REF!</v>
      </c>
      <c r="I17" s="27" t="e">
        <f>附件2（2017年扶贫资金）!#REF!</f>
        <v>#REF!</v>
      </c>
      <c r="J17" s="27" t="e">
        <f>附件2（2017年扶贫资金）!#REF!</f>
        <v>#REF!</v>
      </c>
      <c r="K17" s="27" t="e">
        <f t="shared" si="15"/>
        <v>#REF!</v>
      </c>
      <c r="L17" s="27" t="e">
        <f>附件3（2018年扶贫资金）!#REF!</f>
        <v>#REF!</v>
      </c>
      <c r="M17" s="27" t="e">
        <f>附件3（2018年扶贫资金）!#REF!</f>
        <v>#REF!</v>
      </c>
      <c r="N17" s="27" t="e">
        <f>附件3（2018年扶贫资金）!#REF!</f>
        <v>#REF!</v>
      </c>
      <c r="O17" s="27" t="e">
        <f t="shared" si="16"/>
        <v>#REF!</v>
      </c>
      <c r="P17" s="27" t="e">
        <f t="shared" si="17"/>
        <v>#REF!</v>
      </c>
      <c r="Q17" s="27" t="e">
        <f t="shared" si="18"/>
        <v>#REF!</v>
      </c>
      <c r="R17" s="27" t="e">
        <f t="shared" si="19"/>
        <v>#REF!</v>
      </c>
      <c r="S17" s="27" t="e">
        <f t="shared" si="20"/>
        <v>#REF!</v>
      </c>
      <c r="T17" s="27" t="e">
        <f>附件1（2016年扶贫资金）!#REF!</f>
        <v>#REF!</v>
      </c>
      <c r="U17" s="27" t="e">
        <f>附件1（2016年扶贫资金）!#REF!</f>
        <v>#REF!</v>
      </c>
      <c r="V17" s="27" t="e">
        <f>附件1（2016年扶贫资金）!#REF!</f>
        <v>#REF!</v>
      </c>
      <c r="W17" s="9" t="e">
        <f t="shared" si="21"/>
        <v>#REF!</v>
      </c>
      <c r="X17" s="27" t="e">
        <f t="shared" si="22"/>
        <v>#REF!</v>
      </c>
      <c r="Y17" s="27" t="e">
        <f>附件2（2017年扶贫资金）!#REF!</f>
        <v>#REF!</v>
      </c>
      <c r="Z17" s="27" t="e">
        <f>附件2（2017年扶贫资金）!#REF!</f>
        <v>#REF!</v>
      </c>
      <c r="AA17" s="27" t="e">
        <f>附件2（2017年扶贫资金）!#REF!</f>
        <v>#REF!</v>
      </c>
      <c r="AB17" s="9" t="e">
        <f t="shared" si="23"/>
        <v>#REF!</v>
      </c>
      <c r="AC17" s="54" t="e">
        <f t="shared" si="24"/>
        <v>#REF!</v>
      </c>
      <c r="AD17" s="54" t="e">
        <f>附件3（2018年扶贫资金）!#REF!</f>
        <v>#REF!</v>
      </c>
      <c r="AE17" s="54" t="e">
        <f>附件3（2018年扶贫资金）!#REF!</f>
        <v>#REF!</v>
      </c>
      <c r="AF17" s="54" t="e">
        <f>附件3（2018年扶贫资金）!#REF!</f>
        <v>#REF!</v>
      </c>
      <c r="AG17" s="54" t="e">
        <f>附件3（2018年扶贫资金）!#REF!</f>
        <v>#REF!</v>
      </c>
      <c r="AH17" s="54" t="e">
        <f t="shared" si="25"/>
        <v>#REF!</v>
      </c>
      <c r="AI17" s="54" t="e">
        <f t="shared" si="26"/>
        <v>#REF!</v>
      </c>
      <c r="AJ17" s="54" t="e">
        <f t="shared" si="27"/>
        <v>#REF!</v>
      </c>
      <c r="AK17" s="54" t="e">
        <f t="shared" si="28"/>
        <v>#REF!</v>
      </c>
      <c r="AL17" s="9" t="e">
        <f t="shared" si="29"/>
        <v>#REF!</v>
      </c>
      <c r="AM17" s="27" t="e">
        <f t="shared" si="30"/>
        <v>#REF!</v>
      </c>
      <c r="AN17" s="27" t="e">
        <f t="shared" si="31"/>
        <v>#REF!</v>
      </c>
      <c r="AO17" s="27" t="e">
        <f t="shared" si="32"/>
        <v>#REF!</v>
      </c>
      <c r="AP17" s="27" t="e">
        <f t="shared" si="33"/>
        <v>#REF!</v>
      </c>
      <c r="AQ17" s="68"/>
    </row>
    <row r="18" spans="2:43" s="4" customFormat="1" ht="14.25">
      <c r="B18" s="34" t="s">
        <v>35</v>
      </c>
      <c r="C18" s="35" t="e">
        <f t="shared" si="13"/>
        <v>#REF!</v>
      </c>
      <c r="D18" s="35" t="e">
        <f>附件1（2016年扶贫资金）!#REF!</f>
        <v>#REF!</v>
      </c>
      <c r="E18" s="35" t="e">
        <f>附件1（2016年扶贫资金）!#REF!</f>
        <v>#REF!</v>
      </c>
      <c r="F18" s="35" t="e">
        <f>附件1（2016年扶贫资金）!#REF!</f>
        <v>#REF!</v>
      </c>
      <c r="G18" s="35" t="e">
        <f t="shared" si="14"/>
        <v>#REF!</v>
      </c>
      <c r="H18" s="35" t="e">
        <f>附件2（2017年扶贫资金）!#REF!</f>
        <v>#REF!</v>
      </c>
      <c r="I18" s="35" t="e">
        <f>附件2（2017年扶贫资金）!#REF!</f>
        <v>#REF!</v>
      </c>
      <c r="J18" s="35" t="e">
        <f>附件2（2017年扶贫资金）!#REF!</f>
        <v>#REF!</v>
      </c>
      <c r="K18" s="35" t="e">
        <f t="shared" si="15"/>
        <v>#REF!</v>
      </c>
      <c r="L18" s="35" t="e">
        <f>附件3（2018年扶贫资金）!#REF!</f>
        <v>#REF!</v>
      </c>
      <c r="M18" s="35" t="e">
        <f>附件3（2018年扶贫资金）!#REF!</f>
        <v>#REF!</v>
      </c>
      <c r="N18" s="35" t="e">
        <f>附件3（2018年扶贫资金）!#REF!</f>
        <v>#REF!</v>
      </c>
      <c r="O18" s="35" t="e">
        <f t="shared" si="16"/>
        <v>#REF!</v>
      </c>
      <c r="P18" s="35" t="e">
        <f t="shared" si="17"/>
        <v>#REF!</v>
      </c>
      <c r="Q18" s="35" t="e">
        <f t="shared" si="18"/>
        <v>#REF!</v>
      </c>
      <c r="R18" s="35" t="e">
        <f t="shared" si="19"/>
        <v>#REF!</v>
      </c>
      <c r="S18" s="35" t="e">
        <f t="shared" si="20"/>
        <v>#REF!</v>
      </c>
      <c r="T18" s="35" t="e">
        <f>附件1（2016年扶贫资金）!#REF!</f>
        <v>#REF!</v>
      </c>
      <c r="U18" s="35" t="e">
        <f>附件1（2016年扶贫资金）!#REF!</f>
        <v>#REF!</v>
      </c>
      <c r="V18" s="35" t="e">
        <f>附件1（2016年扶贫资金）!#REF!</f>
        <v>#REF!</v>
      </c>
      <c r="W18" s="48" t="e">
        <f t="shared" si="21"/>
        <v>#REF!</v>
      </c>
      <c r="X18" s="35" t="e">
        <f t="shared" si="22"/>
        <v>#REF!</v>
      </c>
      <c r="Y18" s="35" t="e">
        <f>附件2（2017年扶贫资金）!#REF!</f>
        <v>#REF!</v>
      </c>
      <c r="Z18" s="35" t="e">
        <f>附件2（2017年扶贫资金）!#REF!</f>
        <v>#REF!</v>
      </c>
      <c r="AA18" s="35" t="e">
        <f>附件2（2017年扶贫资金）!#REF!</f>
        <v>#REF!</v>
      </c>
      <c r="AB18" s="48" t="e">
        <f t="shared" si="23"/>
        <v>#REF!</v>
      </c>
      <c r="AC18" s="57" t="e">
        <f t="shared" si="24"/>
        <v>#REF!</v>
      </c>
      <c r="AD18" s="57" t="e">
        <f>附件3（2018年扶贫资金）!#REF!</f>
        <v>#REF!</v>
      </c>
      <c r="AE18" s="57" t="e">
        <f>附件3（2018年扶贫资金）!#REF!</f>
        <v>#REF!</v>
      </c>
      <c r="AF18" s="57" t="e">
        <f>附件3（2018年扶贫资金）!#REF!</f>
        <v>#REF!</v>
      </c>
      <c r="AG18" s="57" t="e">
        <f>附件3（2018年扶贫资金）!#REF!</f>
        <v>#REF!</v>
      </c>
      <c r="AH18" s="57" t="e">
        <f t="shared" si="25"/>
        <v>#REF!</v>
      </c>
      <c r="AI18" s="57" t="e">
        <f t="shared" si="26"/>
        <v>#REF!</v>
      </c>
      <c r="AJ18" s="57" t="e">
        <f t="shared" si="27"/>
        <v>#REF!</v>
      </c>
      <c r="AK18" s="57" t="e">
        <f t="shared" si="28"/>
        <v>#REF!</v>
      </c>
      <c r="AL18" s="48" t="e">
        <f t="shared" si="29"/>
        <v>#REF!</v>
      </c>
      <c r="AM18" s="35" t="e">
        <f t="shared" si="30"/>
        <v>#REF!</v>
      </c>
      <c r="AN18" s="35" t="e">
        <f t="shared" si="31"/>
        <v>#REF!</v>
      </c>
      <c r="AO18" s="35" t="e">
        <f t="shared" si="32"/>
        <v>#REF!</v>
      </c>
      <c r="AP18" s="35" t="e">
        <f t="shared" si="33"/>
        <v>#REF!</v>
      </c>
      <c r="AQ18" s="69"/>
    </row>
    <row r="19" spans="2:43" s="4" customFormat="1" ht="14.25">
      <c r="B19" s="36" t="s">
        <v>80</v>
      </c>
      <c r="C19" s="37" t="e">
        <f t="shared" si="13"/>
        <v>#REF!</v>
      </c>
      <c r="D19" s="37" t="e">
        <f>附件1（2016年扶贫资金）!#REF!</f>
        <v>#REF!</v>
      </c>
      <c r="E19" s="37" t="e">
        <f>附件1（2016年扶贫资金）!#REF!</f>
        <v>#REF!</v>
      </c>
      <c r="F19" s="37" t="e">
        <f>附件1（2016年扶贫资金）!#REF!</f>
        <v>#REF!</v>
      </c>
      <c r="G19" s="37" t="e">
        <f t="shared" si="14"/>
        <v>#REF!</v>
      </c>
      <c r="H19" s="37" t="e">
        <f>附件2（2017年扶贫资金）!#REF!</f>
        <v>#REF!</v>
      </c>
      <c r="I19" s="37" t="e">
        <f>附件2（2017年扶贫资金）!#REF!</f>
        <v>#REF!</v>
      </c>
      <c r="J19" s="37" t="e">
        <f>附件2（2017年扶贫资金）!#REF!</f>
        <v>#REF!</v>
      </c>
      <c r="K19" s="37" t="e">
        <f t="shared" si="15"/>
        <v>#REF!</v>
      </c>
      <c r="L19" s="37" t="e">
        <f>附件3（2018年扶贫资金）!#REF!</f>
        <v>#REF!</v>
      </c>
      <c r="M19" s="37" t="e">
        <f>附件3（2018年扶贫资金）!#REF!</f>
        <v>#REF!</v>
      </c>
      <c r="N19" s="37" t="e">
        <f>附件3（2018年扶贫资金）!#REF!</f>
        <v>#REF!</v>
      </c>
      <c r="O19" s="37" t="e">
        <f t="shared" si="16"/>
        <v>#REF!</v>
      </c>
      <c r="P19" s="37" t="e">
        <f t="shared" si="17"/>
        <v>#REF!</v>
      </c>
      <c r="Q19" s="37" t="e">
        <f t="shared" si="18"/>
        <v>#REF!</v>
      </c>
      <c r="R19" s="37" t="e">
        <f t="shared" si="19"/>
        <v>#REF!</v>
      </c>
      <c r="S19" s="37" t="e">
        <f t="shared" si="20"/>
        <v>#REF!</v>
      </c>
      <c r="T19" s="37" t="e">
        <f>附件1（2016年扶贫资金）!#REF!</f>
        <v>#REF!</v>
      </c>
      <c r="U19" s="37" t="e">
        <f>附件1（2016年扶贫资金）!#REF!</f>
        <v>#REF!</v>
      </c>
      <c r="V19" s="37" t="e">
        <f>附件1（2016年扶贫资金）!#REF!</f>
        <v>#REF!</v>
      </c>
      <c r="W19" s="49" t="e">
        <f t="shared" si="21"/>
        <v>#REF!</v>
      </c>
      <c r="X19" s="37" t="e">
        <f t="shared" si="22"/>
        <v>#REF!</v>
      </c>
      <c r="Y19" s="37" t="e">
        <f>附件2（2017年扶贫资金）!#REF!</f>
        <v>#REF!</v>
      </c>
      <c r="Z19" s="37" t="e">
        <f>附件2（2017年扶贫资金）!#REF!</f>
        <v>#REF!</v>
      </c>
      <c r="AA19" s="37" t="e">
        <f>附件2（2017年扶贫资金）!#REF!</f>
        <v>#REF!</v>
      </c>
      <c r="AB19" s="49" t="e">
        <f t="shared" si="23"/>
        <v>#REF!</v>
      </c>
      <c r="AC19" s="58" t="e">
        <f t="shared" si="24"/>
        <v>#REF!</v>
      </c>
      <c r="AD19" s="58" t="e">
        <f>附件3（2018年扶贫资金）!#REF!</f>
        <v>#REF!</v>
      </c>
      <c r="AE19" s="58" t="e">
        <f>附件3（2018年扶贫资金）!#REF!</f>
        <v>#REF!</v>
      </c>
      <c r="AF19" s="58" t="e">
        <f>附件3（2018年扶贫资金）!#REF!</f>
        <v>#REF!</v>
      </c>
      <c r="AG19" s="58" t="e">
        <f>附件3（2018年扶贫资金）!#REF!</f>
        <v>#REF!</v>
      </c>
      <c r="AH19" s="58" t="e">
        <f t="shared" si="25"/>
        <v>#REF!</v>
      </c>
      <c r="AI19" s="58" t="e">
        <f t="shared" si="26"/>
        <v>#REF!</v>
      </c>
      <c r="AJ19" s="58" t="e">
        <f t="shared" si="27"/>
        <v>#REF!</v>
      </c>
      <c r="AK19" s="58" t="e">
        <f t="shared" si="28"/>
        <v>#REF!</v>
      </c>
      <c r="AL19" s="49" t="e">
        <f t="shared" si="29"/>
        <v>#REF!</v>
      </c>
      <c r="AM19" s="37" t="e">
        <f t="shared" si="30"/>
        <v>#REF!</v>
      </c>
      <c r="AN19" s="37" t="e">
        <f t="shared" si="31"/>
        <v>#REF!</v>
      </c>
      <c r="AO19" s="37" t="e">
        <f t="shared" si="32"/>
        <v>#REF!</v>
      </c>
      <c r="AP19" s="37" t="e">
        <f t="shared" si="33"/>
        <v>#REF!</v>
      </c>
      <c r="AQ19" s="70">
        <v>6</v>
      </c>
    </row>
    <row r="20" spans="2:43" s="4" customFormat="1" ht="14.25">
      <c r="B20" s="22" t="s">
        <v>92</v>
      </c>
      <c r="C20" s="37" t="e">
        <f aca="true" t="shared" si="34" ref="C20:C38">D20+E20+F20</f>
        <v>#REF!</v>
      </c>
      <c r="D20" s="37" t="e">
        <f>附件1（2016年扶贫资金）!#REF!</f>
        <v>#REF!</v>
      </c>
      <c r="E20" s="37" t="e">
        <f>附件1（2016年扶贫资金）!#REF!</f>
        <v>#REF!</v>
      </c>
      <c r="F20" s="37" t="e">
        <f>附件1（2016年扶贫资金）!#REF!</f>
        <v>#REF!</v>
      </c>
      <c r="G20" s="37" t="e">
        <f aca="true" t="shared" si="35" ref="G20:G38">H20+I20+J20</f>
        <v>#REF!</v>
      </c>
      <c r="H20" s="37" t="e">
        <f>附件2（2017年扶贫资金）!#REF!</f>
        <v>#REF!</v>
      </c>
      <c r="I20" s="37" t="e">
        <f>附件2（2017年扶贫资金）!#REF!</f>
        <v>#REF!</v>
      </c>
      <c r="J20" s="37" t="e">
        <f>附件2（2017年扶贫资金）!#REF!</f>
        <v>#REF!</v>
      </c>
      <c r="K20" s="37" t="e">
        <f aca="true" t="shared" si="36" ref="K20:K38">L20+M20+N20</f>
        <v>#REF!</v>
      </c>
      <c r="L20" s="37" t="e">
        <f>附件3（2018年扶贫资金）!#REF!</f>
        <v>#REF!</v>
      </c>
      <c r="M20" s="37" t="e">
        <f>附件3（2018年扶贫资金）!#REF!</f>
        <v>#REF!</v>
      </c>
      <c r="N20" s="37" t="e">
        <f>附件3（2018年扶贫资金）!#REF!</f>
        <v>#REF!</v>
      </c>
      <c r="O20" s="37" t="e">
        <f aca="true" t="shared" si="37" ref="O20:O38">P20+Q20+R20</f>
        <v>#REF!</v>
      </c>
      <c r="P20" s="37" t="e">
        <f aca="true" t="shared" si="38" ref="P20:P38">D20+H20+L20</f>
        <v>#REF!</v>
      </c>
      <c r="Q20" s="37" t="e">
        <f aca="true" t="shared" si="39" ref="Q20:Q38">E20+I20+M20</f>
        <v>#REF!</v>
      </c>
      <c r="R20" s="37" t="e">
        <f aca="true" t="shared" si="40" ref="R20:R38">F20+J20+N20</f>
        <v>#REF!</v>
      </c>
      <c r="S20" s="37" t="e">
        <f aca="true" t="shared" si="41" ref="S20:S38">T20+U20+V20</f>
        <v>#REF!</v>
      </c>
      <c r="T20" s="37" t="e">
        <f>附件1（2016年扶贫资金）!#REF!</f>
        <v>#REF!</v>
      </c>
      <c r="U20" s="37" t="e">
        <f>附件1（2016年扶贫资金）!#REF!</f>
        <v>#REF!</v>
      </c>
      <c r="V20" s="37" t="e">
        <f>附件1（2016年扶贫资金）!#REF!</f>
        <v>#REF!</v>
      </c>
      <c r="W20" s="49" t="e">
        <f aca="true" t="shared" si="42" ref="W20:W38">S20/C20</f>
        <v>#REF!</v>
      </c>
      <c r="X20" s="37" t="e">
        <f aca="true" t="shared" si="43" ref="X20:X38">Y20+Z20+AA20</f>
        <v>#REF!</v>
      </c>
      <c r="Y20" s="37" t="e">
        <f>附件2（2017年扶贫资金）!#REF!</f>
        <v>#REF!</v>
      </c>
      <c r="Z20" s="37" t="e">
        <f>附件2（2017年扶贫资金）!#REF!</f>
        <v>#REF!</v>
      </c>
      <c r="AA20" s="37" t="e">
        <f>附件2（2017年扶贫资金）!#REF!</f>
        <v>#REF!</v>
      </c>
      <c r="AB20" s="49" t="e">
        <f aca="true" t="shared" si="44" ref="AB20:AB38">X20/G20</f>
        <v>#REF!</v>
      </c>
      <c r="AC20" s="58">
        <f aca="true" t="shared" si="45" ref="AC20:AC38">AD20+AE20+AF20</f>
        <v>0</v>
      </c>
      <c r="AD20" s="58"/>
      <c r="AE20" s="58"/>
      <c r="AF20" s="58"/>
      <c r="AG20" s="58"/>
      <c r="AH20" s="58" t="e">
        <f aca="true" t="shared" si="46" ref="AH20:AH38">S20+X20+AC20</f>
        <v>#REF!</v>
      </c>
      <c r="AI20" s="58" t="e">
        <f aca="true" t="shared" si="47" ref="AI20:AI38">T20+Y20+AD20</f>
        <v>#REF!</v>
      </c>
      <c r="AJ20" s="58" t="e">
        <f aca="true" t="shared" si="48" ref="AJ20:AJ38">U20+Z20+AE20</f>
        <v>#REF!</v>
      </c>
      <c r="AK20" s="58" t="e">
        <f aca="true" t="shared" si="49" ref="AK20:AK38">V20+AA20+AF20</f>
        <v>#REF!</v>
      </c>
      <c r="AL20" s="49" t="e">
        <f aca="true" t="shared" si="50" ref="AL20:AL38">AH20/O20</f>
        <v>#REF!</v>
      </c>
      <c r="AM20" s="37" t="e">
        <f aca="true" t="shared" si="51" ref="AM20:AM38">O20-AH20</f>
        <v>#REF!</v>
      </c>
      <c r="AN20" s="37" t="e">
        <f aca="true" t="shared" si="52" ref="AN20:AN38">P20-AI20</f>
        <v>#REF!</v>
      </c>
      <c r="AO20" s="37" t="e">
        <f aca="true" t="shared" si="53" ref="AO20:AO38">Q20-AJ20</f>
        <v>#REF!</v>
      </c>
      <c r="AP20" s="37" t="e">
        <f aca="true" t="shared" si="54" ref="AP20:AP38">R20-AK20</f>
        <v>#REF!</v>
      </c>
      <c r="AQ20" s="71"/>
    </row>
    <row r="21" spans="2:43" s="4" customFormat="1" ht="14.25">
      <c r="B21" s="22" t="s">
        <v>93</v>
      </c>
      <c r="C21" s="37" t="e">
        <f t="shared" si="34"/>
        <v>#REF!</v>
      </c>
      <c r="D21" s="37" t="e">
        <f>附件1（2016年扶贫资金）!#REF!</f>
        <v>#REF!</v>
      </c>
      <c r="E21" s="37" t="e">
        <f>附件1（2016年扶贫资金）!#REF!</f>
        <v>#REF!</v>
      </c>
      <c r="F21" s="37" t="e">
        <f>附件1（2016年扶贫资金）!#REF!</f>
        <v>#REF!</v>
      </c>
      <c r="G21" s="37" t="e">
        <f t="shared" si="35"/>
        <v>#REF!</v>
      </c>
      <c r="H21" s="37" t="e">
        <f>附件2（2017年扶贫资金）!#REF!</f>
        <v>#REF!</v>
      </c>
      <c r="I21" s="37" t="e">
        <f>附件2（2017年扶贫资金）!#REF!</f>
        <v>#REF!</v>
      </c>
      <c r="J21" s="37" t="e">
        <f>附件2（2017年扶贫资金）!#REF!</f>
        <v>#REF!</v>
      </c>
      <c r="K21" s="37" t="e">
        <f t="shared" si="36"/>
        <v>#REF!</v>
      </c>
      <c r="L21" s="37" t="e">
        <f>附件3（2018年扶贫资金）!#REF!</f>
        <v>#REF!</v>
      </c>
      <c r="M21" s="37" t="e">
        <f>附件3（2018年扶贫资金）!#REF!</f>
        <v>#REF!</v>
      </c>
      <c r="N21" s="37" t="e">
        <f>附件3（2018年扶贫资金）!#REF!</f>
        <v>#REF!</v>
      </c>
      <c r="O21" s="37" t="e">
        <f t="shared" si="37"/>
        <v>#REF!</v>
      </c>
      <c r="P21" s="37" t="e">
        <f t="shared" si="38"/>
        <v>#REF!</v>
      </c>
      <c r="Q21" s="37" t="e">
        <f t="shared" si="39"/>
        <v>#REF!</v>
      </c>
      <c r="R21" s="37" t="e">
        <f t="shared" si="40"/>
        <v>#REF!</v>
      </c>
      <c r="S21" s="37" t="e">
        <f t="shared" si="41"/>
        <v>#REF!</v>
      </c>
      <c r="T21" s="37" t="e">
        <f>附件1（2016年扶贫资金）!#REF!</f>
        <v>#REF!</v>
      </c>
      <c r="U21" s="37" t="e">
        <f>附件1（2016年扶贫资金）!#REF!</f>
        <v>#REF!</v>
      </c>
      <c r="V21" s="37" t="e">
        <f>附件1（2016年扶贫资金）!#REF!</f>
        <v>#REF!</v>
      </c>
      <c r="W21" s="49" t="e">
        <f t="shared" si="42"/>
        <v>#REF!</v>
      </c>
      <c r="X21" s="37" t="e">
        <f t="shared" si="43"/>
        <v>#REF!</v>
      </c>
      <c r="Y21" s="37" t="e">
        <f>附件2（2017年扶贫资金）!#REF!</f>
        <v>#REF!</v>
      </c>
      <c r="Z21" s="37" t="e">
        <f>附件2（2017年扶贫资金）!#REF!</f>
        <v>#REF!</v>
      </c>
      <c r="AA21" s="37" t="e">
        <f>附件2（2017年扶贫资金）!#REF!</f>
        <v>#REF!</v>
      </c>
      <c r="AB21" s="49" t="e">
        <f t="shared" si="44"/>
        <v>#REF!</v>
      </c>
      <c r="AC21" s="58">
        <f t="shared" si="45"/>
        <v>0</v>
      </c>
      <c r="AD21" s="58"/>
      <c r="AE21" s="58"/>
      <c r="AF21" s="58"/>
      <c r="AG21" s="58"/>
      <c r="AH21" s="58" t="e">
        <f t="shared" si="46"/>
        <v>#REF!</v>
      </c>
      <c r="AI21" s="58" t="e">
        <f t="shared" si="47"/>
        <v>#REF!</v>
      </c>
      <c r="AJ21" s="58" t="e">
        <f t="shared" si="48"/>
        <v>#REF!</v>
      </c>
      <c r="AK21" s="58" t="e">
        <f t="shared" si="49"/>
        <v>#REF!</v>
      </c>
      <c r="AL21" s="49" t="e">
        <f t="shared" si="50"/>
        <v>#REF!</v>
      </c>
      <c r="AM21" s="37" t="e">
        <f t="shared" si="51"/>
        <v>#REF!</v>
      </c>
      <c r="AN21" s="37" t="e">
        <f t="shared" si="52"/>
        <v>#REF!</v>
      </c>
      <c r="AO21" s="37" t="e">
        <f t="shared" si="53"/>
        <v>#REF!</v>
      </c>
      <c r="AP21" s="37" t="e">
        <f t="shared" si="54"/>
        <v>#REF!</v>
      </c>
      <c r="AQ21" s="71"/>
    </row>
    <row r="22" spans="2:43" s="4" customFormat="1" ht="14.25">
      <c r="B22" s="22" t="s">
        <v>94</v>
      </c>
      <c r="C22" s="37" t="e">
        <f t="shared" si="34"/>
        <v>#REF!</v>
      </c>
      <c r="D22" s="37" t="e">
        <f>附件1（2016年扶贫资金）!#REF!</f>
        <v>#REF!</v>
      </c>
      <c r="E22" s="37" t="e">
        <f>附件1（2016年扶贫资金）!#REF!</f>
        <v>#REF!</v>
      </c>
      <c r="F22" s="37" t="e">
        <f>附件1（2016年扶贫资金）!#REF!</f>
        <v>#REF!</v>
      </c>
      <c r="G22" s="37" t="e">
        <f t="shared" si="35"/>
        <v>#REF!</v>
      </c>
      <c r="H22" s="37" t="e">
        <f>附件2（2017年扶贫资金）!#REF!</f>
        <v>#REF!</v>
      </c>
      <c r="I22" s="37" t="e">
        <f>附件2（2017年扶贫资金）!#REF!</f>
        <v>#REF!</v>
      </c>
      <c r="J22" s="37" t="e">
        <f>附件2（2017年扶贫资金）!#REF!</f>
        <v>#REF!</v>
      </c>
      <c r="K22" s="37" t="e">
        <f t="shared" si="36"/>
        <v>#REF!</v>
      </c>
      <c r="L22" s="37" t="e">
        <f>附件3（2018年扶贫资金）!#REF!</f>
        <v>#REF!</v>
      </c>
      <c r="M22" s="37" t="e">
        <f>附件3（2018年扶贫资金）!#REF!</f>
        <v>#REF!</v>
      </c>
      <c r="N22" s="37" t="e">
        <f>附件3（2018年扶贫资金）!#REF!</f>
        <v>#REF!</v>
      </c>
      <c r="O22" s="37" t="e">
        <f t="shared" si="37"/>
        <v>#REF!</v>
      </c>
      <c r="P22" s="37" t="e">
        <f t="shared" si="38"/>
        <v>#REF!</v>
      </c>
      <c r="Q22" s="37" t="e">
        <f t="shared" si="39"/>
        <v>#REF!</v>
      </c>
      <c r="R22" s="37" t="e">
        <f t="shared" si="40"/>
        <v>#REF!</v>
      </c>
      <c r="S22" s="37" t="e">
        <f t="shared" si="41"/>
        <v>#REF!</v>
      </c>
      <c r="T22" s="37" t="e">
        <f>附件1（2016年扶贫资金）!#REF!</f>
        <v>#REF!</v>
      </c>
      <c r="U22" s="37" t="e">
        <f>附件1（2016年扶贫资金）!#REF!</f>
        <v>#REF!</v>
      </c>
      <c r="V22" s="37" t="e">
        <f>附件1（2016年扶贫资金）!#REF!</f>
        <v>#REF!</v>
      </c>
      <c r="W22" s="49" t="e">
        <f t="shared" si="42"/>
        <v>#REF!</v>
      </c>
      <c r="X22" s="37" t="e">
        <f t="shared" si="43"/>
        <v>#REF!</v>
      </c>
      <c r="Y22" s="37" t="e">
        <f>附件2（2017年扶贫资金）!#REF!</f>
        <v>#REF!</v>
      </c>
      <c r="Z22" s="37" t="e">
        <f>附件2（2017年扶贫资金）!#REF!</f>
        <v>#REF!</v>
      </c>
      <c r="AA22" s="37" t="e">
        <f>附件2（2017年扶贫资金）!#REF!</f>
        <v>#REF!</v>
      </c>
      <c r="AB22" s="49" t="e">
        <f t="shared" si="44"/>
        <v>#REF!</v>
      </c>
      <c r="AC22" s="58">
        <f t="shared" si="45"/>
        <v>0</v>
      </c>
      <c r="AD22" s="58"/>
      <c r="AE22" s="58"/>
      <c r="AF22" s="58"/>
      <c r="AG22" s="58"/>
      <c r="AH22" s="58" t="e">
        <f t="shared" si="46"/>
        <v>#REF!</v>
      </c>
      <c r="AI22" s="58" t="e">
        <f t="shared" si="47"/>
        <v>#REF!</v>
      </c>
      <c r="AJ22" s="58" t="e">
        <f t="shared" si="48"/>
        <v>#REF!</v>
      </c>
      <c r="AK22" s="58" t="e">
        <f t="shared" si="49"/>
        <v>#REF!</v>
      </c>
      <c r="AL22" s="49" t="e">
        <f t="shared" si="50"/>
        <v>#REF!</v>
      </c>
      <c r="AM22" s="37" t="e">
        <f t="shared" si="51"/>
        <v>#REF!</v>
      </c>
      <c r="AN22" s="37" t="e">
        <f t="shared" si="52"/>
        <v>#REF!</v>
      </c>
      <c r="AO22" s="37" t="e">
        <f t="shared" si="53"/>
        <v>#REF!</v>
      </c>
      <c r="AP22" s="37" t="e">
        <f t="shared" si="54"/>
        <v>#REF!</v>
      </c>
      <c r="AQ22" s="71"/>
    </row>
    <row r="23" spans="2:43" s="4" customFormat="1" ht="14.25">
      <c r="B23" s="22" t="s">
        <v>95</v>
      </c>
      <c r="C23" s="37" t="e">
        <f t="shared" si="34"/>
        <v>#REF!</v>
      </c>
      <c r="D23" s="37" t="e">
        <f>附件1（2016年扶贫资金）!#REF!</f>
        <v>#REF!</v>
      </c>
      <c r="E23" s="37" t="e">
        <f>附件1（2016年扶贫资金）!#REF!</f>
        <v>#REF!</v>
      </c>
      <c r="F23" s="37" t="e">
        <f>附件1（2016年扶贫资金）!#REF!</f>
        <v>#REF!</v>
      </c>
      <c r="G23" s="37" t="e">
        <f t="shared" si="35"/>
        <v>#REF!</v>
      </c>
      <c r="H23" s="37" t="e">
        <f>附件2（2017年扶贫资金）!#REF!</f>
        <v>#REF!</v>
      </c>
      <c r="I23" s="37" t="e">
        <f>附件2（2017年扶贫资金）!#REF!</f>
        <v>#REF!</v>
      </c>
      <c r="J23" s="37" t="e">
        <f>附件2（2017年扶贫资金）!#REF!</f>
        <v>#REF!</v>
      </c>
      <c r="K23" s="37" t="e">
        <f t="shared" si="36"/>
        <v>#REF!</v>
      </c>
      <c r="L23" s="37" t="e">
        <f>附件3（2018年扶贫资金）!#REF!</f>
        <v>#REF!</v>
      </c>
      <c r="M23" s="37" t="e">
        <f>附件3（2018年扶贫资金）!#REF!</f>
        <v>#REF!</v>
      </c>
      <c r="N23" s="37" t="e">
        <f>附件3（2018年扶贫资金）!#REF!</f>
        <v>#REF!</v>
      </c>
      <c r="O23" s="37" t="e">
        <f t="shared" si="37"/>
        <v>#REF!</v>
      </c>
      <c r="P23" s="37" t="e">
        <f t="shared" si="38"/>
        <v>#REF!</v>
      </c>
      <c r="Q23" s="37" t="e">
        <f t="shared" si="39"/>
        <v>#REF!</v>
      </c>
      <c r="R23" s="37" t="e">
        <f t="shared" si="40"/>
        <v>#REF!</v>
      </c>
      <c r="S23" s="37" t="e">
        <f t="shared" si="41"/>
        <v>#REF!</v>
      </c>
      <c r="T23" s="37" t="e">
        <f>附件1（2016年扶贫资金）!#REF!</f>
        <v>#REF!</v>
      </c>
      <c r="U23" s="37" t="e">
        <f>附件1（2016年扶贫资金）!#REF!</f>
        <v>#REF!</v>
      </c>
      <c r="V23" s="37" t="e">
        <f>附件1（2016年扶贫资金）!#REF!</f>
        <v>#REF!</v>
      </c>
      <c r="W23" s="49" t="e">
        <f t="shared" si="42"/>
        <v>#REF!</v>
      </c>
      <c r="X23" s="37" t="e">
        <f t="shared" si="43"/>
        <v>#REF!</v>
      </c>
      <c r="Y23" s="37" t="e">
        <f>附件2（2017年扶贫资金）!#REF!</f>
        <v>#REF!</v>
      </c>
      <c r="Z23" s="37" t="e">
        <f>附件2（2017年扶贫资金）!#REF!</f>
        <v>#REF!</v>
      </c>
      <c r="AA23" s="37" t="e">
        <f>附件2（2017年扶贫资金）!#REF!</f>
        <v>#REF!</v>
      </c>
      <c r="AB23" s="49" t="e">
        <f t="shared" si="44"/>
        <v>#REF!</v>
      </c>
      <c r="AC23" s="58">
        <f t="shared" si="45"/>
        <v>0</v>
      </c>
      <c r="AD23" s="58"/>
      <c r="AE23" s="58"/>
      <c r="AF23" s="58"/>
      <c r="AG23" s="58"/>
      <c r="AH23" s="58" t="e">
        <f t="shared" si="46"/>
        <v>#REF!</v>
      </c>
      <c r="AI23" s="58" t="e">
        <f t="shared" si="47"/>
        <v>#REF!</v>
      </c>
      <c r="AJ23" s="58" t="e">
        <f t="shared" si="48"/>
        <v>#REF!</v>
      </c>
      <c r="AK23" s="58" t="e">
        <f t="shared" si="49"/>
        <v>#REF!</v>
      </c>
      <c r="AL23" s="49" t="e">
        <f t="shared" si="50"/>
        <v>#REF!</v>
      </c>
      <c r="AM23" s="37" t="e">
        <f t="shared" si="51"/>
        <v>#REF!</v>
      </c>
      <c r="AN23" s="37" t="e">
        <f t="shared" si="52"/>
        <v>#REF!</v>
      </c>
      <c r="AO23" s="37" t="e">
        <f t="shared" si="53"/>
        <v>#REF!</v>
      </c>
      <c r="AP23" s="37" t="e">
        <f t="shared" si="54"/>
        <v>#REF!</v>
      </c>
      <c r="AQ23" s="71"/>
    </row>
    <row r="24" spans="2:43" s="4" customFormat="1" ht="14.25">
      <c r="B24" s="22" t="s">
        <v>96</v>
      </c>
      <c r="C24" s="37" t="e">
        <f t="shared" si="34"/>
        <v>#REF!</v>
      </c>
      <c r="D24" s="37" t="e">
        <f>附件1（2016年扶贫资金）!#REF!</f>
        <v>#REF!</v>
      </c>
      <c r="E24" s="37" t="e">
        <f>附件1（2016年扶贫资金）!#REF!</f>
        <v>#REF!</v>
      </c>
      <c r="F24" s="37" t="e">
        <f>附件1（2016年扶贫资金）!#REF!</f>
        <v>#REF!</v>
      </c>
      <c r="G24" s="37" t="e">
        <f t="shared" si="35"/>
        <v>#REF!</v>
      </c>
      <c r="H24" s="37" t="e">
        <f>附件2（2017年扶贫资金）!#REF!</f>
        <v>#REF!</v>
      </c>
      <c r="I24" s="37" t="e">
        <f>附件2（2017年扶贫资金）!#REF!</f>
        <v>#REF!</v>
      </c>
      <c r="J24" s="37" t="e">
        <f>附件2（2017年扶贫资金）!#REF!</f>
        <v>#REF!</v>
      </c>
      <c r="K24" s="37" t="e">
        <f t="shared" si="36"/>
        <v>#REF!</v>
      </c>
      <c r="L24" s="37" t="e">
        <f>附件3（2018年扶贫资金）!#REF!</f>
        <v>#REF!</v>
      </c>
      <c r="M24" s="37" t="e">
        <f>附件3（2018年扶贫资金）!#REF!</f>
        <v>#REF!</v>
      </c>
      <c r="N24" s="37" t="e">
        <f>附件3（2018年扶贫资金）!#REF!</f>
        <v>#REF!</v>
      </c>
      <c r="O24" s="37" t="e">
        <f t="shared" si="37"/>
        <v>#REF!</v>
      </c>
      <c r="P24" s="37" t="e">
        <f t="shared" si="38"/>
        <v>#REF!</v>
      </c>
      <c r="Q24" s="37" t="e">
        <f t="shared" si="39"/>
        <v>#REF!</v>
      </c>
      <c r="R24" s="37" t="e">
        <f t="shared" si="40"/>
        <v>#REF!</v>
      </c>
      <c r="S24" s="37" t="e">
        <f t="shared" si="41"/>
        <v>#REF!</v>
      </c>
      <c r="T24" s="37" t="e">
        <f>附件1（2016年扶贫资金）!#REF!</f>
        <v>#REF!</v>
      </c>
      <c r="U24" s="37" t="e">
        <f>附件1（2016年扶贫资金）!#REF!</f>
        <v>#REF!</v>
      </c>
      <c r="V24" s="37" t="e">
        <f>附件1（2016年扶贫资金）!#REF!</f>
        <v>#REF!</v>
      </c>
      <c r="W24" s="49" t="e">
        <f t="shared" si="42"/>
        <v>#REF!</v>
      </c>
      <c r="X24" s="37" t="e">
        <f t="shared" si="43"/>
        <v>#REF!</v>
      </c>
      <c r="Y24" s="37" t="e">
        <f>附件2（2017年扶贫资金）!#REF!</f>
        <v>#REF!</v>
      </c>
      <c r="Z24" s="37" t="e">
        <f>附件2（2017年扶贫资金）!#REF!</f>
        <v>#REF!</v>
      </c>
      <c r="AA24" s="37" t="e">
        <f>附件2（2017年扶贫资金）!#REF!</f>
        <v>#REF!</v>
      </c>
      <c r="AB24" s="49" t="e">
        <f t="shared" si="44"/>
        <v>#REF!</v>
      </c>
      <c r="AC24" s="58">
        <f t="shared" si="45"/>
        <v>0</v>
      </c>
      <c r="AD24" s="58"/>
      <c r="AE24" s="58"/>
      <c r="AF24" s="58"/>
      <c r="AG24" s="58"/>
      <c r="AH24" s="58" t="e">
        <f t="shared" si="46"/>
        <v>#REF!</v>
      </c>
      <c r="AI24" s="58" t="e">
        <f t="shared" si="47"/>
        <v>#REF!</v>
      </c>
      <c r="AJ24" s="58" t="e">
        <f t="shared" si="48"/>
        <v>#REF!</v>
      </c>
      <c r="AK24" s="58" t="e">
        <f t="shared" si="49"/>
        <v>#REF!</v>
      </c>
      <c r="AL24" s="49" t="e">
        <f t="shared" si="50"/>
        <v>#REF!</v>
      </c>
      <c r="AM24" s="37" t="e">
        <f t="shared" si="51"/>
        <v>#REF!</v>
      </c>
      <c r="AN24" s="37" t="e">
        <f t="shared" si="52"/>
        <v>#REF!</v>
      </c>
      <c r="AO24" s="37" t="e">
        <f t="shared" si="53"/>
        <v>#REF!</v>
      </c>
      <c r="AP24" s="37" t="e">
        <f t="shared" si="54"/>
        <v>#REF!</v>
      </c>
      <c r="AQ24" s="71"/>
    </row>
    <row r="25" spans="2:43" s="4" customFormat="1" ht="14.25">
      <c r="B25" s="22" t="s">
        <v>97</v>
      </c>
      <c r="C25" s="37" t="e">
        <f t="shared" si="34"/>
        <v>#REF!</v>
      </c>
      <c r="D25" s="37" t="e">
        <f>附件1（2016年扶贫资金）!#REF!</f>
        <v>#REF!</v>
      </c>
      <c r="E25" s="37" t="e">
        <f>附件1（2016年扶贫资金）!#REF!</f>
        <v>#REF!</v>
      </c>
      <c r="F25" s="37" t="e">
        <f>附件1（2016年扶贫资金）!#REF!</f>
        <v>#REF!</v>
      </c>
      <c r="G25" s="37" t="e">
        <f t="shared" si="35"/>
        <v>#REF!</v>
      </c>
      <c r="H25" s="37" t="e">
        <f>附件2（2017年扶贫资金）!#REF!</f>
        <v>#REF!</v>
      </c>
      <c r="I25" s="37" t="e">
        <f>附件2（2017年扶贫资金）!#REF!</f>
        <v>#REF!</v>
      </c>
      <c r="J25" s="37" t="e">
        <f>附件2（2017年扶贫资金）!#REF!</f>
        <v>#REF!</v>
      </c>
      <c r="K25" s="37" t="e">
        <f t="shared" si="36"/>
        <v>#REF!</v>
      </c>
      <c r="L25" s="37" t="e">
        <f>附件3（2018年扶贫资金）!#REF!</f>
        <v>#REF!</v>
      </c>
      <c r="M25" s="37" t="e">
        <f>附件3（2018年扶贫资金）!#REF!</f>
        <v>#REF!</v>
      </c>
      <c r="N25" s="37" t="e">
        <f>附件3（2018年扶贫资金）!#REF!</f>
        <v>#REF!</v>
      </c>
      <c r="O25" s="37" t="e">
        <f t="shared" si="37"/>
        <v>#REF!</v>
      </c>
      <c r="P25" s="37" t="e">
        <f t="shared" si="38"/>
        <v>#REF!</v>
      </c>
      <c r="Q25" s="37" t="e">
        <f t="shared" si="39"/>
        <v>#REF!</v>
      </c>
      <c r="R25" s="37" t="e">
        <f t="shared" si="40"/>
        <v>#REF!</v>
      </c>
      <c r="S25" s="37" t="e">
        <f t="shared" si="41"/>
        <v>#REF!</v>
      </c>
      <c r="T25" s="37" t="e">
        <f>附件1（2016年扶贫资金）!#REF!</f>
        <v>#REF!</v>
      </c>
      <c r="U25" s="37" t="e">
        <f>附件1（2016年扶贫资金）!#REF!</f>
        <v>#REF!</v>
      </c>
      <c r="V25" s="37" t="e">
        <f>附件1（2016年扶贫资金）!#REF!</f>
        <v>#REF!</v>
      </c>
      <c r="W25" s="49" t="e">
        <f t="shared" si="42"/>
        <v>#REF!</v>
      </c>
      <c r="X25" s="37" t="e">
        <f t="shared" si="43"/>
        <v>#REF!</v>
      </c>
      <c r="Y25" s="37" t="e">
        <f>附件2（2017年扶贫资金）!#REF!</f>
        <v>#REF!</v>
      </c>
      <c r="Z25" s="37" t="e">
        <f>附件2（2017年扶贫资金）!#REF!</f>
        <v>#REF!</v>
      </c>
      <c r="AA25" s="37" t="e">
        <f>附件2（2017年扶贫资金）!#REF!</f>
        <v>#REF!</v>
      </c>
      <c r="AB25" s="49" t="e">
        <f t="shared" si="44"/>
        <v>#REF!</v>
      </c>
      <c r="AC25" s="58">
        <f t="shared" si="45"/>
        <v>0</v>
      </c>
      <c r="AD25" s="58"/>
      <c r="AE25" s="58"/>
      <c r="AF25" s="58"/>
      <c r="AG25" s="58"/>
      <c r="AH25" s="58" t="e">
        <f t="shared" si="46"/>
        <v>#REF!</v>
      </c>
      <c r="AI25" s="58" t="e">
        <f t="shared" si="47"/>
        <v>#REF!</v>
      </c>
      <c r="AJ25" s="58" t="e">
        <f t="shared" si="48"/>
        <v>#REF!</v>
      </c>
      <c r="AK25" s="58" t="e">
        <f t="shared" si="49"/>
        <v>#REF!</v>
      </c>
      <c r="AL25" s="49" t="e">
        <f t="shared" si="50"/>
        <v>#REF!</v>
      </c>
      <c r="AM25" s="37" t="e">
        <f t="shared" si="51"/>
        <v>#REF!</v>
      </c>
      <c r="AN25" s="37" t="e">
        <f t="shared" si="52"/>
        <v>#REF!</v>
      </c>
      <c r="AO25" s="37" t="e">
        <f t="shared" si="53"/>
        <v>#REF!</v>
      </c>
      <c r="AP25" s="37" t="e">
        <f t="shared" si="54"/>
        <v>#REF!</v>
      </c>
      <c r="AQ25" s="71"/>
    </row>
    <row r="26" spans="2:43" s="4" customFormat="1" ht="14.25">
      <c r="B26" s="22" t="s">
        <v>98</v>
      </c>
      <c r="C26" s="37" t="e">
        <f t="shared" si="34"/>
        <v>#REF!</v>
      </c>
      <c r="D26" s="37" t="e">
        <f>附件1（2016年扶贫资金）!#REF!</f>
        <v>#REF!</v>
      </c>
      <c r="E26" s="37" t="e">
        <f>附件1（2016年扶贫资金）!#REF!</f>
        <v>#REF!</v>
      </c>
      <c r="F26" s="37" t="e">
        <f>附件1（2016年扶贫资金）!#REF!</f>
        <v>#REF!</v>
      </c>
      <c r="G26" s="37" t="e">
        <f t="shared" si="35"/>
        <v>#REF!</v>
      </c>
      <c r="H26" s="37" t="e">
        <f>附件2（2017年扶贫资金）!#REF!</f>
        <v>#REF!</v>
      </c>
      <c r="I26" s="37" t="e">
        <f>附件2（2017年扶贫资金）!#REF!</f>
        <v>#REF!</v>
      </c>
      <c r="J26" s="37" t="e">
        <f>附件2（2017年扶贫资金）!#REF!</f>
        <v>#REF!</v>
      </c>
      <c r="K26" s="37" t="e">
        <f t="shared" si="36"/>
        <v>#REF!</v>
      </c>
      <c r="L26" s="37" t="e">
        <f>附件3（2018年扶贫资金）!#REF!</f>
        <v>#REF!</v>
      </c>
      <c r="M26" s="37" t="e">
        <f>附件3（2018年扶贫资金）!#REF!</f>
        <v>#REF!</v>
      </c>
      <c r="N26" s="37" t="e">
        <f>附件3（2018年扶贫资金）!#REF!</f>
        <v>#REF!</v>
      </c>
      <c r="O26" s="37" t="e">
        <f t="shared" si="37"/>
        <v>#REF!</v>
      </c>
      <c r="P26" s="37" t="e">
        <f t="shared" si="38"/>
        <v>#REF!</v>
      </c>
      <c r="Q26" s="37" t="e">
        <f t="shared" si="39"/>
        <v>#REF!</v>
      </c>
      <c r="R26" s="37" t="e">
        <f t="shared" si="40"/>
        <v>#REF!</v>
      </c>
      <c r="S26" s="37" t="e">
        <f t="shared" si="41"/>
        <v>#REF!</v>
      </c>
      <c r="T26" s="37" t="e">
        <f>附件1（2016年扶贫资金）!#REF!</f>
        <v>#REF!</v>
      </c>
      <c r="U26" s="37" t="e">
        <f>附件1（2016年扶贫资金）!#REF!</f>
        <v>#REF!</v>
      </c>
      <c r="V26" s="37" t="e">
        <f>附件1（2016年扶贫资金）!#REF!</f>
        <v>#REF!</v>
      </c>
      <c r="W26" s="49" t="e">
        <f t="shared" si="42"/>
        <v>#REF!</v>
      </c>
      <c r="X26" s="37" t="e">
        <f t="shared" si="43"/>
        <v>#REF!</v>
      </c>
      <c r="Y26" s="37" t="e">
        <f>附件2（2017年扶贫资金）!#REF!</f>
        <v>#REF!</v>
      </c>
      <c r="Z26" s="37" t="e">
        <f>附件2（2017年扶贫资金）!#REF!</f>
        <v>#REF!</v>
      </c>
      <c r="AA26" s="37" t="e">
        <f>附件2（2017年扶贫资金）!#REF!</f>
        <v>#REF!</v>
      </c>
      <c r="AB26" s="49" t="e">
        <f t="shared" si="44"/>
        <v>#REF!</v>
      </c>
      <c r="AC26" s="58">
        <f t="shared" si="45"/>
        <v>0</v>
      </c>
      <c r="AD26" s="58"/>
      <c r="AE26" s="58"/>
      <c r="AF26" s="58"/>
      <c r="AG26" s="58"/>
      <c r="AH26" s="58" t="e">
        <f t="shared" si="46"/>
        <v>#REF!</v>
      </c>
      <c r="AI26" s="58" t="e">
        <f t="shared" si="47"/>
        <v>#REF!</v>
      </c>
      <c r="AJ26" s="58" t="e">
        <f t="shared" si="48"/>
        <v>#REF!</v>
      </c>
      <c r="AK26" s="58" t="e">
        <f t="shared" si="49"/>
        <v>#REF!</v>
      </c>
      <c r="AL26" s="49" t="e">
        <f t="shared" si="50"/>
        <v>#REF!</v>
      </c>
      <c r="AM26" s="37" t="e">
        <f t="shared" si="51"/>
        <v>#REF!</v>
      </c>
      <c r="AN26" s="37" t="e">
        <f t="shared" si="52"/>
        <v>#REF!</v>
      </c>
      <c r="AO26" s="37" t="e">
        <f t="shared" si="53"/>
        <v>#REF!</v>
      </c>
      <c r="AP26" s="37" t="e">
        <f t="shared" si="54"/>
        <v>#REF!</v>
      </c>
      <c r="AQ26" s="71"/>
    </row>
    <row r="27" spans="2:43" s="4" customFormat="1" ht="14.25">
      <c r="B27" s="22" t="s">
        <v>99</v>
      </c>
      <c r="C27" s="37" t="e">
        <f t="shared" si="34"/>
        <v>#REF!</v>
      </c>
      <c r="D27" s="37" t="e">
        <f>附件1（2016年扶贫资金）!#REF!</f>
        <v>#REF!</v>
      </c>
      <c r="E27" s="37" t="e">
        <f>附件1（2016年扶贫资金）!#REF!</f>
        <v>#REF!</v>
      </c>
      <c r="F27" s="37" t="e">
        <f>附件1（2016年扶贫资金）!#REF!</f>
        <v>#REF!</v>
      </c>
      <c r="G27" s="37" t="e">
        <f t="shared" si="35"/>
        <v>#REF!</v>
      </c>
      <c r="H27" s="37" t="e">
        <f>附件2（2017年扶贫资金）!#REF!</f>
        <v>#REF!</v>
      </c>
      <c r="I27" s="37" t="e">
        <f>附件2（2017年扶贫资金）!#REF!</f>
        <v>#REF!</v>
      </c>
      <c r="J27" s="37" t="e">
        <f>附件2（2017年扶贫资金）!#REF!</f>
        <v>#REF!</v>
      </c>
      <c r="K27" s="37" t="e">
        <f t="shared" si="36"/>
        <v>#REF!</v>
      </c>
      <c r="L27" s="37" t="e">
        <f>附件3（2018年扶贫资金）!#REF!</f>
        <v>#REF!</v>
      </c>
      <c r="M27" s="37" t="e">
        <f>附件3（2018年扶贫资金）!#REF!</f>
        <v>#REF!</v>
      </c>
      <c r="N27" s="37" t="e">
        <f>附件3（2018年扶贫资金）!#REF!</f>
        <v>#REF!</v>
      </c>
      <c r="O27" s="37" t="e">
        <f t="shared" si="37"/>
        <v>#REF!</v>
      </c>
      <c r="P27" s="37" t="e">
        <f t="shared" si="38"/>
        <v>#REF!</v>
      </c>
      <c r="Q27" s="37" t="e">
        <f t="shared" si="39"/>
        <v>#REF!</v>
      </c>
      <c r="R27" s="37" t="e">
        <f t="shared" si="40"/>
        <v>#REF!</v>
      </c>
      <c r="S27" s="37" t="e">
        <f t="shared" si="41"/>
        <v>#REF!</v>
      </c>
      <c r="T27" s="37" t="e">
        <f>附件1（2016年扶贫资金）!#REF!</f>
        <v>#REF!</v>
      </c>
      <c r="U27" s="37" t="e">
        <f>附件1（2016年扶贫资金）!#REF!</f>
        <v>#REF!</v>
      </c>
      <c r="V27" s="37" t="e">
        <f>附件1（2016年扶贫资金）!#REF!</f>
        <v>#REF!</v>
      </c>
      <c r="W27" s="49" t="e">
        <f t="shared" si="42"/>
        <v>#REF!</v>
      </c>
      <c r="X27" s="37" t="e">
        <f t="shared" si="43"/>
        <v>#REF!</v>
      </c>
      <c r="Y27" s="37" t="e">
        <f>附件2（2017年扶贫资金）!#REF!</f>
        <v>#REF!</v>
      </c>
      <c r="Z27" s="37" t="e">
        <f>附件2（2017年扶贫资金）!#REF!</f>
        <v>#REF!</v>
      </c>
      <c r="AA27" s="37" t="e">
        <f>附件2（2017年扶贫资金）!#REF!</f>
        <v>#REF!</v>
      </c>
      <c r="AB27" s="49" t="e">
        <f t="shared" si="44"/>
        <v>#REF!</v>
      </c>
      <c r="AC27" s="58">
        <f t="shared" si="45"/>
        <v>0</v>
      </c>
      <c r="AD27" s="58"/>
      <c r="AE27" s="58"/>
      <c r="AF27" s="58"/>
      <c r="AG27" s="58"/>
      <c r="AH27" s="58" t="e">
        <f t="shared" si="46"/>
        <v>#REF!</v>
      </c>
      <c r="AI27" s="58" t="e">
        <f t="shared" si="47"/>
        <v>#REF!</v>
      </c>
      <c r="AJ27" s="58" t="e">
        <f t="shared" si="48"/>
        <v>#REF!</v>
      </c>
      <c r="AK27" s="58" t="e">
        <f t="shared" si="49"/>
        <v>#REF!</v>
      </c>
      <c r="AL27" s="49" t="e">
        <f t="shared" si="50"/>
        <v>#REF!</v>
      </c>
      <c r="AM27" s="37" t="e">
        <f t="shared" si="51"/>
        <v>#REF!</v>
      </c>
      <c r="AN27" s="37" t="e">
        <f t="shared" si="52"/>
        <v>#REF!</v>
      </c>
      <c r="AO27" s="37" t="e">
        <f t="shared" si="53"/>
        <v>#REF!</v>
      </c>
      <c r="AP27" s="37" t="e">
        <f t="shared" si="54"/>
        <v>#REF!</v>
      </c>
      <c r="AQ27" s="71"/>
    </row>
    <row r="28" spans="2:43" s="4" customFormat="1" ht="28.5">
      <c r="B28" s="22" t="s">
        <v>100</v>
      </c>
      <c r="C28" s="37" t="e">
        <f t="shared" si="34"/>
        <v>#REF!</v>
      </c>
      <c r="D28" s="37" t="e">
        <f>附件1（2016年扶贫资金）!#REF!</f>
        <v>#REF!</v>
      </c>
      <c r="E28" s="37" t="e">
        <f>附件1（2016年扶贫资金）!#REF!</f>
        <v>#REF!</v>
      </c>
      <c r="F28" s="37" t="e">
        <f>附件1（2016年扶贫资金）!#REF!</f>
        <v>#REF!</v>
      </c>
      <c r="G28" s="37" t="e">
        <f t="shared" si="35"/>
        <v>#REF!</v>
      </c>
      <c r="H28" s="37" t="e">
        <f>附件2（2017年扶贫资金）!#REF!</f>
        <v>#REF!</v>
      </c>
      <c r="I28" s="37" t="e">
        <f>附件2（2017年扶贫资金）!#REF!</f>
        <v>#REF!</v>
      </c>
      <c r="J28" s="37" t="e">
        <f>附件2（2017年扶贫资金）!#REF!</f>
        <v>#REF!</v>
      </c>
      <c r="K28" s="37" t="e">
        <f t="shared" si="36"/>
        <v>#REF!</v>
      </c>
      <c r="L28" s="37" t="e">
        <f>附件3（2018年扶贫资金）!#REF!</f>
        <v>#REF!</v>
      </c>
      <c r="M28" s="37" t="e">
        <f>附件3（2018年扶贫资金）!#REF!</f>
        <v>#REF!</v>
      </c>
      <c r="N28" s="37" t="e">
        <f>附件3（2018年扶贫资金）!#REF!</f>
        <v>#REF!</v>
      </c>
      <c r="O28" s="37" t="e">
        <f t="shared" si="37"/>
        <v>#REF!</v>
      </c>
      <c r="P28" s="37" t="e">
        <f t="shared" si="38"/>
        <v>#REF!</v>
      </c>
      <c r="Q28" s="37" t="e">
        <f t="shared" si="39"/>
        <v>#REF!</v>
      </c>
      <c r="R28" s="37" t="e">
        <f t="shared" si="40"/>
        <v>#REF!</v>
      </c>
      <c r="S28" s="37" t="e">
        <f t="shared" si="41"/>
        <v>#REF!</v>
      </c>
      <c r="T28" s="37" t="e">
        <f>附件1（2016年扶贫资金）!#REF!</f>
        <v>#REF!</v>
      </c>
      <c r="U28" s="37" t="e">
        <f>附件1（2016年扶贫资金）!#REF!</f>
        <v>#REF!</v>
      </c>
      <c r="V28" s="37" t="e">
        <f>附件1（2016年扶贫资金）!#REF!</f>
        <v>#REF!</v>
      </c>
      <c r="W28" s="49" t="e">
        <f t="shared" si="42"/>
        <v>#REF!</v>
      </c>
      <c r="X28" s="37" t="e">
        <f t="shared" si="43"/>
        <v>#REF!</v>
      </c>
      <c r="Y28" s="37" t="e">
        <f>附件2（2017年扶贫资金）!#REF!</f>
        <v>#REF!</v>
      </c>
      <c r="Z28" s="37" t="e">
        <f>附件2（2017年扶贫资金）!#REF!</f>
        <v>#REF!</v>
      </c>
      <c r="AA28" s="37" t="e">
        <f>附件2（2017年扶贫资金）!#REF!</f>
        <v>#REF!</v>
      </c>
      <c r="AB28" s="49" t="e">
        <f t="shared" si="44"/>
        <v>#REF!</v>
      </c>
      <c r="AC28" s="58">
        <f t="shared" si="45"/>
        <v>0</v>
      </c>
      <c r="AD28" s="58"/>
      <c r="AE28" s="58"/>
      <c r="AF28" s="58"/>
      <c r="AG28" s="58"/>
      <c r="AH28" s="58" t="e">
        <f t="shared" si="46"/>
        <v>#REF!</v>
      </c>
      <c r="AI28" s="58" t="e">
        <f t="shared" si="47"/>
        <v>#REF!</v>
      </c>
      <c r="AJ28" s="58" t="e">
        <f t="shared" si="48"/>
        <v>#REF!</v>
      </c>
      <c r="AK28" s="58" t="e">
        <f t="shared" si="49"/>
        <v>#REF!</v>
      </c>
      <c r="AL28" s="49" t="e">
        <f t="shared" si="50"/>
        <v>#REF!</v>
      </c>
      <c r="AM28" s="37" t="e">
        <f t="shared" si="51"/>
        <v>#REF!</v>
      </c>
      <c r="AN28" s="37" t="e">
        <f t="shared" si="52"/>
        <v>#REF!</v>
      </c>
      <c r="AO28" s="37" t="e">
        <f t="shared" si="53"/>
        <v>#REF!</v>
      </c>
      <c r="AP28" s="37" t="e">
        <f t="shared" si="54"/>
        <v>#REF!</v>
      </c>
      <c r="AQ28" s="71"/>
    </row>
    <row r="29" spans="2:43" s="4" customFormat="1" ht="14.25">
      <c r="B29" s="22" t="s">
        <v>101</v>
      </c>
      <c r="C29" s="37" t="e">
        <f t="shared" si="34"/>
        <v>#REF!</v>
      </c>
      <c r="D29" s="37" t="e">
        <f>附件1（2016年扶贫资金）!#REF!</f>
        <v>#REF!</v>
      </c>
      <c r="E29" s="37" t="e">
        <f>附件1（2016年扶贫资金）!#REF!</f>
        <v>#REF!</v>
      </c>
      <c r="F29" s="37" t="e">
        <f>附件1（2016年扶贫资金）!#REF!</f>
        <v>#REF!</v>
      </c>
      <c r="G29" s="37" t="e">
        <f t="shared" si="35"/>
        <v>#REF!</v>
      </c>
      <c r="H29" s="37" t="e">
        <f>附件2（2017年扶贫资金）!#REF!</f>
        <v>#REF!</v>
      </c>
      <c r="I29" s="37" t="e">
        <f>附件2（2017年扶贫资金）!#REF!</f>
        <v>#REF!</v>
      </c>
      <c r="J29" s="37" t="e">
        <f>附件2（2017年扶贫资金）!#REF!</f>
        <v>#REF!</v>
      </c>
      <c r="K29" s="37" t="e">
        <f t="shared" si="36"/>
        <v>#REF!</v>
      </c>
      <c r="L29" s="37" t="e">
        <f>附件3（2018年扶贫资金）!#REF!</f>
        <v>#REF!</v>
      </c>
      <c r="M29" s="37" t="e">
        <f>附件3（2018年扶贫资金）!#REF!</f>
        <v>#REF!</v>
      </c>
      <c r="N29" s="37" t="e">
        <f>附件3（2018年扶贫资金）!#REF!</f>
        <v>#REF!</v>
      </c>
      <c r="O29" s="37" t="e">
        <f t="shared" si="37"/>
        <v>#REF!</v>
      </c>
      <c r="P29" s="37" t="e">
        <f t="shared" si="38"/>
        <v>#REF!</v>
      </c>
      <c r="Q29" s="37" t="e">
        <f t="shared" si="39"/>
        <v>#REF!</v>
      </c>
      <c r="R29" s="37" t="e">
        <f t="shared" si="40"/>
        <v>#REF!</v>
      </c>
      <c r="S29" s="37" t="e">
        <f t="shared" si="41"/>
        <v>#REF!</v>
      </c>
      <c r="T29" s="37" t="e">
        <f>附件1（2016年扶贫资金）!#REF!</f>
        <v>#REF!</v>
      </c>
      <c r="U29" s="37" t="e">
        <f>附件1（2016年扶贫资金）!#REF!</f>
        <v>#REF!</v>
      </c>
      <c r="V29" s="37" t="e">
        <f>附件1（2016年扶贫资金）!#REF!</f>
        <v>#REF!</v>
      </c>
      <c r="W29" s="49" t="e">
        <f t="shared" si="42"/>
        <v>#REF!</v>
      </c>
      <c r="X29" s="37" t="e">
        <f t="shared" si="43"/>
        <v>#REF!</v>
      </c>
      <c r="Y29" s="37" t="e">
        <f>附件2（2017年扶贫资金）!#REF!</f>
        <v>#REF!</v>
      </c>
      <c r="Z29" s="37" t="e">
        <f>附件2（2017年扶贫资金）!#REF!</f>
        <v>#REF!</v>
      </c>
      <c r="AA29" s="37" t="e">
        <f>附件2（2017年扶贫资金）!#REF!</f>
        <v>#REF!</v>
      </c>
      <c r="AB29" s="49" t="e">
        <f t="shared" si="44"/>
        <v>#REF!</v>
      </c>
      <c r="AC29" s="58">
        <f t="shared" si="45"/>
        <v>0</v>
      </c>
      <c r="AD29" s="58"/>
      <c r="AE29" s="58"/>
      <c r="AF29" s="58"/>
      <c r="AG29" s="58"/>
      <c r="AH29" s="58" t="e">
        <f t="shared" si="46"/>
        <v>#REF!</v>
      </c>
      <c r="AI29" s="58" t="e">
        <f t="shared" si="47"/>
        <v>#REF!</v>
      </c>
      <c r="AJ29" s="58" t="e">
        <f t="shared" si="48"/>
        <v>#REF!</v>
      </c>
      <c r="AK29" s="58" t="e">
        <f t="shared" si="49"/>
        <v>#REF!</v>
      </c>
      <c r="AL29" s="49" t="e">
        <f t="shared" si="50"/>
        <v>#REF!</v>
      </c>
      <c r="AM29" s="37" t="e">
        <f t="shared" si="51"/>
        <v>#REF!</v>
      </c>
      <c r="AN29" s="37" t="e">
        <f t="shared" si="52"/>
        <v>#REF!</v>
      </c>
      <c r="AO29" s="37" t="e">
        <f t="shared" si="53"/>
        <v>#REF!</v>
      </c>
      <c r="AP29" s="37" t="e">
        <f t="shared" si="54"/>
        <v>#REF!</v>
      </c>
      <c r="AQ29" s="71"/>
    </row>
    <row r="30" spans="2:43" s="4" customFormat="1" ht="14.25">
      <c r="B30" s="22" t="s">
        <v>102</v>
      </c>
      <c r="C30" s="37" t="e">
        <f t="shared" si="34"/>
        <v>#REF!</v>
      </c>
      <c r="D30" s="37" t="e">
        <f>附件1（2016年扶贫资金）!#REF!</f>
        <v>#REF!</v>
      </c>
      <c r="E30" s="37" t="e">
        <f>附件1（2016年扶贫资金）!#REF!</f>
        <v>#REF!</v>
      </c>
      <c r="F30" s="37" t="e">
        <f>附件1（2016年扶贫资金）!#REF!</f>
        <v>#REF!</v>
      </c>
      <c r="G30" s="37" t="e">
        <f t="shared" si="35"/>
        <v>#REF!</v>
      </c>
      <c r="H30" s="37" t="e">
        <f>附件2（2017年扶贫资金）!#REF!</f>
        <v>#REF!</v>
      </c>
      <c r="I30" s="37" t="e">
        <f>附件2（2017年扶贫资金）!#REF!</f>
        <v>#REF!</v>
      </c>
      <c r="J30" s="37" t="e">
        <f>附件2（2017年扶贫资金）!#REF!</f>
        <v>#REF!</v>
      </c>
      <c r="K30" s="37" t="e">
        <f t="shared" si="36"/>
        <v>#REF!</v>
      </c>
      <c r="L30" s="37" t="e">
        <f>附件3（2018年扶贫资金）!#REF!</f>
        <v>#REF!</v>
      </c>
      <c r="M30" s="37" t="e">
        <f>附件3（2018年扶贫资金）!#REF!</f>
        <v>#REF!</v>
      </c>
      <c r="N30" s="37" t="e">
        <f>附件3（2018年扶贫资金）!#REF!</f>
        <v>#REF!</v>
      </c>
      <c r="O30" s="37" t="e">
        <f t="shared" si="37"/>
        <v>#REF!</v>
      </c>
      <c r="P30" s="37" t="e">
        <f t="shared" si="38"/>
        <v>#REF!</v>
      </c>
      <c r="Q30" s="37" t="e">
        <f t="shared" si="39"/>
        <v>#REF!</v>
      </c>
      <c r="R30" s="37" t="e">
        <f t="shared" si="40"/>
        <v>#REF!</v>
      </c>
      <c r="S30" s="37" t="e">
        <f t="shared" si="41"/>
        <v>#REF!</v>
      </c>
      <c r="T30" s="37" t="e">
        <f>附件1（2016年扶贫资金）!#REF!</f>
        <v>#REF!</v>
      </c>
      <c r="U30" s="37" t="e">
        <f>附件1（2016年扶贫资金）!#REF!</f>
        <v>#REF!</v>
      </c>
      <c r="V30" s="37" t="e">
        <f>附件1（2016年扶贫资金）!#REF!</f>
        <v>#REF!</v>
      </c>
      <c r="W30" s="49" t="e">
        <f t="shared" si="42"/>
        <v>#REF!</v>
      </c>
      <c r="X30" s="37" t="e">
        <f t="shared" si="43"/>
        <v>#REF!</v>
      </c>
      <c r="Y30" s="37" t="e">
        <f>附件2（2017年扶贫资金）!#REF!</f>
        <v>#REF!</v>
      </c>
      <c r="Z30" s="37" t="e">
        <f>附件2（2017年扶贫资金）!#REF!</f>
        <v>#REF!</v>
      </c>
      <c r="AA30" s="37" t="e">
        <f>附件2（2017年扶贫资金）!#REF!</f>
        <v>#REF!</v>
      </c>
      <c r="AB30" s="49" t="e">
        <f t="shared" si="44"/>
        <v>#REF!</v>
      </c>
      <c r="AC30" s="58">
        <f t="shared" si="45"/>
        <v>0</v>
      </c>
      <c r="AD30" s="58"/>
      <c r="AE30" s="58"/>
      <c r="AF30" s="58"/>
      <c r="AG30" s="58"/>
      <c r="AH30" s="58" t="e">
        <f t="shared" si="46"/>
        <v>#REF!</v>
      </c>
      <c r="AI30" s="58" t="e">
        <f t="shared" si="47"/>
        <v>#REF!</v>
      </c>
      <c r="AJ30" s="58" t="e">
        <f t="shared" si="48"/>
        <v>#REF!</v>
      </c>
      <c r="AK30" s="58" t="e">
        <f t="shared" si="49"/>
        <v>#REF!</v>
      </c>
      <c r="AL30" s="49" t="e">
        <f t="shared" si="50"/>
        <v>#REF!</v>
      </c>
      <c r="AM30" s="37" t="e">
        <f t="shared" si="51"/>
        <v>#REF!</v>
      </c>
      <c r="AN30" s="37" t="e">
        <f t="shared" si="52"/>
        <v>#REF!</v>
      </c>
      <c r="AO30" s="37" t="e">
        <f t="shared" si="53"/>
        <v>#REF!</v>
      </c>
      <c r="AP30" s="37" t="e">
        <f t="shared" si="54"/>
        <v>#REF!</v>
      </c>
      <c r="AQ30" s="71"/>
    </row>
    <row r="31" spans="2:43" s="4" customFormat="1" ht="14.25">
      <c r="B31" s="22" t="s">
        <v>103</v>
      </c>
      <c r="C31" s="37" t="e">
        <f t="shared" si="34"/>
        <v>#REF!</v>
      </c>
      <c r="D31" s="37" t="e">
        <f>附件1（2016年扶贫资金）!#REF!</f>
        <v>#REF!</v>
      </c>
      <c r="E31" s="37" t="e">
        <f>附件1（2016年扶贫资金）!#REF!</f>
        <v>#REF!</v>
      </c>
      <c r="F31" s="37" t="e">
        <f>附件1（2016年扶贫资金）!#REF!</f>
        <v>#REF!</v>
      </c>
      <c r="G31" s="37" t="e">
        <f t="shared" si="35"/>
        <v>#REF!</v>
      </c>
      <c r="H31" s="37" t="e">
        <f>附件2（2017年扶贫资金）!#REF!</f>
        <v>#REF!</v>
      </c>
      <c r="I31" s="37" t="e">
        <f>附件2（2017年扶贫资金）!#REF!</f>
        <v>#REF!</v>
      </c>
      <c r="J31" s="37" t="e">
        <f>附件2（2017年扶贫资金）!#REF!</f>
        <v>#REF!</v>
      </c>
      <c r="K31" s="37" t="e">
        <f t="shared" si="36"/>
        <v>#REF!</v>
      </c>
      <c r="L31" s="37" t="e">
        <f>附件3（2018年扶贫资金）!#REF!</f>
        <v>#REF!</v>
      </c>
      <c r="M31" s="37" t="e">
        <f>附件3（2018年扶贫资金）!#REF!</f>
        <v>#REF!</v>
      </c>
      <c r="N31" s="37" t="e">
        <f>附件3（2018年扶贫资金）!#REF!</f>
        <v>#REF!</v>
      </c>
      <c r="O31" s="37" t="e">
        <f t="shared" si="37"/>
        <v>#REF!</v>
      </c>
      <c r="P31" s="37" t="e">
        <f t="shared" si="38"/>
        <v>#REF!</v>
      </c>
      <c r="Q31" s="37" t="e">
        <f t="shared" si="39"/>
        <v>#REF!</v>
      </c>
      <c r="R31" s="37" t="e">
        <f t="shared" si="40"/>
        <v>#REF!</v>
      </c>
      <c r="S31" s="37" t="e">
        <f t="shared" si="41"/>
        <v>#REF!</v>
      </c>
      <c r="T31" s="37" t="e">
        <f>附件1（2016年扶贫资金）!#REF!</f>
        <v>#REF!</v>
      </c>
      <c r="U31" s="37" t="e">
        <f>附件1（2016年扶贫资金）!#REF!</f>
        <v>#REF!</v>
      </c>
      <c r="V31" s="37" t="e">
        <f>附件1（2016年扶贫资金）!#REF!</f>
        <v>#REF!</v>
      </c>
      <c r="W31" s="49" t="e">
        <f t="shared" si="42"/>
        <v>#REF!</v>
      </c>
      <c r="X31" s="37" t="e">
        <f t="shared" si="43"/>
        <v>#REF!</v>
      </c>
      <c r="Y31" s="37" t="e">
        <f>附件2（2017年扶贫资金）!#REF!</f>
        <v>#REF!</v>
      </c>
      <c r="Z31" s="37" t="e">
        <f>附件2（2017年扶贫资金）!#REF!</f>
        <v>#REF!</v>
      </c>
      <c r="AA31" s="37" t="e">
        <f>附件2（2017年扶贫资金）!#REF!</f>
        <v>#REF!</v>
      </c>
      <c r="AB31" s="49" t="e">
        <f t="shared" si="44"/>
        <v>#REF!</v>
      </c>
      <c r="AC31" s="58">
        <f t="shared" si="45"/>
        <v>0</v>
      </c>
      <c r="AD31" s="58"/>
      <c r="AE31" s="58"/>
      <c r="AF31" s="58"/>
      <c r="AG31" s="58"/>
      <c r="AH31" s="58" t="e">
        <f t="shared" si="46"/>
        <v>#REF!</v>
      </c>
      <c r="AI31" s="58" t="e">
        <f t="shared" si="47"/>
        <v>#REF!</v>
      </c>
      <c r="AJ31" s="58" t="e">
        <f t="shared" si="48"/>
        <v>#REF!</v>
      </c>
      <c r="AK31" s="58" t="e">
        <f t="shared" si="49"/>
        <v>#REF!</v>
      </c>
      <c r="AL31" s="49" t="e">
        <f t="shared" si="50"/>
        <v>#REF!</v>
      </c>
      <c r="AM31" s="37" t="e">
        <f t="shared" si="51"/>
        <v>#REF!</v>
      </c>
      <c r="AN31" s="37" t="e">
        <f t="shared" si="52"/>
        <v>#REF!</v>
      </c>
      <c r="AO31" s="37" t="e">
        <f t="shared" si="53"/>
        <v>#REF!</v>
      </c>
      <c r="AP31" s="37" t="e">
        <f t="shared" si="54"/>
        <v>#REF!</v>
      </c>
      <c r="AQ31" s="71"/>
    </row>
    <row r="32" spans="2:43" s="4" customFormat="1" ht="14.25">
      <c r="B32" s="22" t="s">
        <v>104</v>
      </c>
      <c r="C32" s="37" t="e">
        <f t="shared" si="34"/>
        <v>#REF!</v>
      </c>
      <c r="D32" s="37" t="e">
        <f>附件1（2016年扶贫资金）!#REF!</f>
        <v>#REF!</v>
      </c>
      <c r="E32" s="37" t="e">
        <f>附件1（2016年扶贫资金）!#REF!</f>
        <v>#REF!</v>
      </c>
      <c r="F32" s="37" t="e">
        <f>附件1（2016年扶贫资金）!#REF!</f>
        <v>#REF!</v>
      </c>
      <c r="G32" s="37" t="e">
        <f t="shared" si="35"/>
        <v>#REF!</v>
      </c>
      <c r="H32" s="37" t="e">
        <f>附件2（2017年扶贫资金）!#REF!</f>
        <v>#REF!</v>
      </c>
      <c r="I32" s="37" t="e">
        <f>附件2（2017年扶贫资金）!#REF!</f>
        <v>#REF!</v>
      </c>
      <c r="J32" s="37" t="e">
        <f>附件2（2017年扶贫资金）!#REF!</f>
        <v>#REF!</v>
      </c>
      <c r="K32" s="37" t="e">
        <f t="shared" si="36"/>
        <v>#REF!</v>
      </c>
      <c r="L32" s="37" t="e">
        <f>附件3（2018年扶贫资金）!#REF!</f>
        <v>#REF!</v>
      </c>
      <c r="M32" s="37" t="e">
        <f>附件3（2018年扶贫资金）!#REF!</f>
        <v>#REF!</v>
      </c>
      <c r="N32" s="37" t="e">
        <f>附件3（2018年扶贫资金）!#REF!</f>
        <v>#REF!</v>
      </c>
      <c r="O32" s="37" t="e">
        <f t="shared" si="37"/>
        <v>#REF!</v>
      </c>
      <c r="P32" s="37" t="e">
        <f t="shared" si="38"/>
        <v>#REF!</v>
      </c>
      <c r="Q32" s="37" t="e">
        <f t="shared" si="39"/>
        <v>#REF!</v>
      </c>
      <c r="R32" s="37" t="e">
        <f t="shared" si="40"/>
        <v>#REF!</v>
      </c>
      <c r="S32" s="37" t="e">
        <f t="shared" si="41"/>
        <v>#REF!</v>
      </c>
      <c r="T32" s="37" t="e">
        <f>附件1（2016年扶贫资金）!#REF!</f>
        <v>#REF!</v>
      </c>
      <c r="U32" s="37" t="e">
        <f>附件1（2016年扶贫资金）!#REF!</f>
        <v>#REF!</v>
      </c>
      <c r="V32" s="37" t="e">
        <f>附件1（2016年扶贫资金）!#REF!</f>
        <v>#REF!</v>
      </c>
      <c r="W32" s="49" t="e">
        <f t="shared" si="42"/>
        <v>#REF!</v>
      </c>
      <c r="X32" s="37" t="e">
        <f t="shared" si="43"/>
        <v>#REF!</v>
      </c>
      <c r="Y32" s="37" t="e">
        <f>附件2（2017年扶贫资金）!#REF!</f>
        <v>#REF!</v>
      </c>
      <c r="Z32" s="37" t="e">
        <f>附件2（2017年扶贫资金）!#REF!</f>
        <v>#REF!</v>
      </c>
      <c r="AA32" s="37" t="e">
        <f>附件2（2017年扶贫资金）!#REF!</f>
        <v>#REF!</v>
      </c>
      <c r="AB32" s="49" t="e">
        <f t="shared" si="44"/>
        <v>#REF!</v>
      </c>
      <c r="AC32" s="58">
        <f t="shared" si="45"/>
        <v>0</v>
      </c>
      <c r="AD32" s="58"/>
      <c r="AE32" s="58"/>
      <c r="AF32" s="58"/>
      <c r="AG32" s="58"/>
      <c r="AH32" s="58" t="e">
        <f t="shared" si="46"/>
        <v>#REF!</v>
      </c>
      <c r="AI32" s="58" t="e">
        <f t="shared" si="47"/>
        <v>#REF!</v>
      </c>
      <c r="AJ32" s="58" t="e">
        <f t="shared" si="48"/>
        <v>#REF!</v>
      </c>
      <c r="AK32" s="58" t="e">
        <f t="shared" si="49"/>
        <v>#REF!</v>
      </c>
      <c r="AL32" s="49" t="e">
        <f t="shared" si="50"/>
        <v>#REF!</v>
      </c>
      <c r="AM32" s="37" t="e">
        <f t="shared" si="51"/>
        <v>#REF!</v>
      </c>
      <c r="AN32" s="37" t="e">
        <f t="shared" si="52"/>
        <v>#REF!</v>
      </c>
      <c r="AO32" s="37" t="e">
        <f t="shared" si="53"/>
        <v>#REF!</v>
      </c>
      <c r="AP32" s="37" t="e">
        <f t="shared" si="54"/>
        <v>#REF!</v>
      </c>
      <c r="AQ32" s="71"/>
    </row>
    <row r="33" spans="2:43" s="4" customFormat="1" ht="14.25">
      <c r="B33" s="22" t="s">
        <v>105</v>
      </c>
      <c r="C33" s="37" t="e">
        <f t="shared" si="34"/>
        <v>#REF!</v>
      </c>
      <c r="D33" s="37" t="e">
        <f>附件1（2016年扶贫资金）!#REF!</f>
        <v>#REF!</v>
      </c>
      <c r="E33" s="37" t="e">
        <f>附件1（2016年扶贫资金）!#REF!</f>
        <v>#REF!</v>
      </c>
      <c r="F33" s="37" t="e">
        <f>附件1（2016年扶贫资金）!#REF!</f>
        <v>#REF!</v>
      </c>
      <c r="G33" s="37" t="e">
        <f t="shared" si="35"/>
        <v>#REF!</v>
      </c>
      <c r="H33" s="37" t="e">
        <f>附件2（2017年扶贫资金）!#REF!</f>
        <v>#REF!</v>
      </c>
      <c r="I33" s="37" t="e">
        <f>附件2（2017年扶贫资金）!#REF!</f>
        <v>#REF!</v>
      </c>
      <c r="J33" s="37" t="e">
        <f>附件2（2017年扶贫资金）!#REF!</f>
        <v>#REF!</v>
      </c>
      <c r="K33" s="37" t="e">
        <f t="shared" si="36"/>
        <v>#REF!</v>
      </c>
      <c r="L33" s="37" t="e">
        <f>附件3（2018年扶贫资金）!#REF!</f>
        <v>#REF!</v>
      </c>
      <c r="M33" s="37" t="e">
        <f>附件3（2018年扶贫资金）!#REF!</f>
        <v>#REF!</v>
      </c>
      <c r="N33" s="37" t="e">
        <f>附件3（2018年扶贫资金）!#REF!</f>
        <v>#REF!</v>
      </c>
      <c r="O33" s="37" t="e">
        <f t="shared" si="37"/>
        <v>#REF!</v>
      </c>
      <c r="P33" s="37" t="e">
        <f t="shared" si="38"/>
        <v>#REF!</v>
      </c>
      <c r="Q33" s="37" t="e">
        <f t="shared" si="39"/>
        <v>#REF!</v>
      </c>
      <c r="R33" s="37" t="e">
        <f t="shared" si="40"/>
        <v>#REF!</v>
      </c>
      <c r="S33" s="37" t="e">
        <f t="shared" si="41"/>
        <v>#REF!</v>
      </c>
      <c r="T33" s="37" t="e">
        <f>附件1（2016年扶贫资金）!#REF!</f>
        <v>#REF!</v>
      </c>
      <c r="U33" s="37" t="e">
        <f>附件1（2016年扶贫资金）!#REF!</f>
        <v>#REF!</v>
      </c>
      <c r="V33" s="37" t="e">
        <f>附件1（2016年扶贫资金）!#REF!</f>
        <v>#REF!</v>
      </c>
      <c r="W33" s="49" t="e">
        <f t="shared" si="42"/>
        <v>#REF!</v>
      </c>
      <c r="X33" s="37" t="e">
        <f t="shared" si="43"/>
        <v>#REF!</v>
      </c>
      <c r="Y33" s="37" t="e">
        <f>附件2（2017年扶贫资金）!#REF!</f>
        <v>#REF!</v>
      </c>
      <c r="Z33" s="37" t="e">
        <f>附件2（2017年扶贫资金）!#REF!</f>
        <v>#REF!</v>
      </c>
      <c r="AA33" s="37" t="e">
        <f>附件2（2017年扶贫资金）!#REF!</f>
        <v>#REF!</v>
      </c>
      <c r="AB33" s="49" t="e">
        <f t="shared" si="44"/>
        <v>#REF!</v>
      </c>
      <c r="AC33" s="58">
        <f t="shared" si="45"/>
        <v>0</v>
      </c>
      <c r="AD33" s="58"/>
      <c r="AE33" s="58"/>
      <c r="AF33" s="58"/>
      <c r="AG33" s="58"/>
      <c r="AH33" s="58" t="e">
        <f t="shared" si="46"/>
        <v>#REF!</v>
      </c>
      <c r="AI33" s="58" t="e">
        <f t="shared" si="47"/>
        <v>#REF!</v>
      </c>
      <c r="AJ33" s="58" t="e">
        <f t="shared" si="48"/>
        <v>#REF!</v>
      </c>
      <c r="AK33" s="58" t="e">
        <f t="shared" si="49"/>
        <v>#REF!</v>
      </c>
      <c r="AL33" s="49" t="e">
        <f t="shared" si="50"/>
        <v>#REF!</v>
      </c>
      <c r="AM33" s="37" t="e">
        <f t="shared" si="51"/>
        <v>#REF!</v>
      </c>
      <c r="AN33" s="37" t="e">
        <f t="shared" si="52"/>
        <v>#REF!</v>
      </c>
      <c r="AO33" s="37" t="e">
        <f t="shared" si="53"/>
        <v>#REF!</v>
      </c>
      <c r="AP33" s="37" t="e">
        <f t="shared" si="54"/>
        <v>#REF!</v>
      </c>
      <c r="AQ33" s="71"/>
    </row>
    <row r="34" spans="2:43" s="4" customFormat="1" ht="14.25">
      <c r="B34" s="22" t="s">
        <v>106</v>
      </c>
      <c r="C34" s="37" t="e">
        <f t="shared" si="34"/>
        <v>#REF!</v>
      </c>
      <c r="D34" s="37" t="e">
        <f>附件1（2016年扶贫资金）!#REF!</f>
        <v>#REF!</v>
      </c>
      <c r="E34" s="37" t="e">
        <f>附件1（2016年扶贫资金）!#REF!</f>
        <v>#REF!</v>
      </c>
      <c r="F34" s="37" t="e">
        <f>附件1（2016年扶贫资金）!#REF!</f>
        <v>#REF!</v>
      </c>
      <c r="G34" s="37" t="e">
        <f t="shared" si="35"/>
        <v>#REF!</v>
      </c>
      <c r="H34" s="37" t="e">
        <f>附件2（2017年扶贫资金）!#REF!</f>
        <v>#REF!</v>
      </c>
      <c r="I34" s="37" t="e">
        <f>附件2（2017年扶贫资金）!#REF!</f>
        <v>#REF!</v>
      </c>
      <c r="J34" s="37" t="e">
        <f>附件2（2017年扶贫资金）!#REF!</f>
        <v>#REF!</v>
      </c>
      <c r="K34" s="37" t="e">
        <f t="shared" si="36"/>
        <v>#REF!</v>
      </c>
      <c r="L34" s="37" t="e">
        <f>附件3（2018年扶贫资金）!#REF!</f>
        <v>#REF!</v>
      </c>
      <c r="M34" s="37" t="e">
        <f>附件3（2018年扶贫资金）!#REF!</f>
        <v>#REF!</v>
      </c>
      <c r="N34" s="37" t="e">
        <f>附件3（2018年扶贫资金）!#REF!</f>
        <v>#REF!</v>
      </c>
      <c r="O34" s="37" t="e">
        <f t="shared" si="37"/>
        <v>#REF!</v>
      </c>
      <c r="P34" s="37" t="e">
        <f t="shared" si="38"/>
        <v>#REF!</v>
      </c>
      <c r="Q34" s="37" t="e">
        <f t="shared" si="39"/>
        <v>#REF!</v>
      </c>
      <c r="R34" s="37" t="e">
        <f t="shared" si="40"/>
        <v>#REF!</v>
      </c>
      <c r="S34" s="37" t="e">
        <f t="shared" si="41"/>
        <v>#REF!</v>
      </c>
      <c r="T34" s="37" t="e">
        <f>附件1（2016年扶贫资金）!#REF!</f>
        <v>#REF!</v>
      </c>
      <c r="U34" s="37" t="e">
        <f>附件1（2016年扶贫资金）!#REF!</f>
        <v>#REF!</v>
      </c>
      <c r="V34" s="37" t="e">
        <f>附件1（2016年扶贫资金）!#REF!</f>
        <v>#REF!</v>
      </c>
      <c r="W34" s="49" t="e">
        <f t="shared" si="42"/>
        <v>#REF!</v>
      </c>
      <c r="X34" s="37" t="e">
        <f t="shared" si="43"/>
        <v>#REF!</v>
      </c>
      <c r="Y34" s="37" t="e">
        <f>附件2（2017年扶贫资金）!#REF!</f>
        <v>#REF!</v>
      </c>
      <c r="Z34" s="37" t="e">
        <f>附件2（2017年扶贫资金）!#REF!</f>
        <v>#REF!</v>
      </c>
      <c r="AA34" s="37" t="e">
        <f>附件2（2017年扶贫资金）!#REF!</f>
        <v>#REF!</v>
      </c>
      <c r="AB34" s="49" t="e">
        <f t="shared" si="44"/>
        <v>#REF!</v>
      </c>
      <c r="AC34" s="58">
        <f t="shared" si="45"/>
        <v>0</v>
      </c>
      <c r="AD34" s="58"/>
      <c r="AE34" s="58"/>
      <c r="AF34" s="58"/>
      <c r="AG34" s="58"/>
      <c r="AH34" s="58" t="e">
        <f t="shared" si="46"/>
        <v>#REF!</v>
      </c>
      <c r="AI34" s="58" t="e">
        <f t="shared" si="47"/>
        <v>#REF!</v>
      </c>
      <c r="AJ34" s="58" t="e">
        <f t="shared" si="48"/>
        <v>#REF!</v>
      </c>
      <c r="AK34" s="58" t="e">
        <f t="shared" si="49"/>
        <v>#REF!</v>
      </c>
      <c r="AL34" s="49" t="e">
        <f t="shared" si="50"/>
        <v>#REF!</v>
      </c>
      <c r="AM34" s="37" t="e">
        <f t="shared" si="51"/>
        <v>#REF!</v>
      </c>
      <c r="AN34" s="37" t="e">
        <f t="shared" si="52"/>
        <v>#REF!</v>
      </c>
      <c r="AO34" s="37" t="e">
        <f t="shared" si="53"/>
        <v>#REF!</v>
      </c>
      <c r="AP34" s="37" t="e">
        <f t="shared" si="54"/>
        <v>#REF!</v>
      </c>
      <c r="AQ34" s="71"/>
    </row>
    <row r="35" spans="2:43" s="4" customFormat="1" ht="14.25">
      <c r="B35" s="22" t="s">
        <v>107</v>
      </c>
      <c r="C35" s="37" t="e">
        <f t="shared" si="34"/>
        <v>#REF!</v>
      </c>
      <c r="D35" s="37" t="e">
        <f>附件1（2016年扶贫资金）!#REF!</f>
        <v>#REF!</v>
      </c>
      <c r="E35" s="37" t="e">
        <f>附件1（2016年扶贫资金）!#REF!</f>
        <v>#REF!</v>
      </c>
      <c r="F35" s="37" t="e">
        <f>附件1（2016年扶贫资金）!#REF!</f>
        <v>#REF!</v>
      </c>
      <c r="G35" s="37" t="e">
        <f t="shared" si="35"/>
        <v>#REF!</v>
      </c>
      <c r="H35" s="37" t="e">
        <f>附件2（2017年扶贫资金）!#REF!</f>
        <v>#REF!</v>
      </c>
      <c r="I35" s="37" t="e">
        <f>附件2（2017年扶贫资金）!#REF!</f>
        <v>#REF!</v>
      </c>
      <c r="J35" s="37" t="e">
        <f>附件2（2017年扶贫资金）!#REF!</f>
        <v>#REF!</v>
      </c>
      <c r="K35" s="37" t="e">
        <f t="shared" si="36"/>
        <v>#REF!</v>
      </c>
      <c r="L35" s="37" t="e">
        <f>附件3（2018年扶贫资金）!#REF!</f>
        <v>#REF!</v>
      </c>
      <c r="M35" s="37" t="e">
        <f>附件3（2018年扶贫资金）!#REF!</f>
        <v>#REF!</v>
      </c>
      <c r="N35" s="37" t="e">
        <f>附件3（2018年扶贫资金）!#REF!</f>
        <v>#REF!</v>
      </c>
      <c r="O35" s="37" t="e">
        <f t="shared" si="37"/>
        <v>#REF!</v>
      </c>
      <c r="P35" s="37" t="e">
        <f t="shared" si="38"/>
        <v>#REF!</v>
      </c>
      <c r="Q35" s="37" t="e">
        <f t="shared" si="39"/>
        <v>#REF!</v>
      </c>
      <c r="R35" s="37" t="e">
        <f t="shared" si="40"/>
        <v>#REF!</v>
      </c>
      <c r="S35" s="37" t="e">
        <f t="shared" si="41"/>
        <v>#REF!</v>
      </c>
      <c r="T35" s="37" t="e">
        <f>附件1（2016年扶贫资金）!#REF!</f>
        <v>#REF!</v>
      </c>
      <c r="U35" s="37" t="e">
        <f>附件1（2016年扶贫资金）!#REF!</f>
        <v>#REF!</v>
      </c>
      <c r="V35" s="37" t="e">
        <f>附件1（2016年扶贫资金）!#REF!</f>
        <v>#REF!</v>
      </c>
      <c r="W35" s="49" t="e">
        <f t="shared" si="42"/>
        <v>#REF!</v>
      </c>
      <c r="X35" s="37" t="e">
        <f t="shared" si="43"/>
        <v>#REF!</v>
      </c>
      <c r="Y35" s="37" t="e">
        <f>附件2（2017年扶贫资金）!#REF!</f>
        <v>#REF!</v>
      </c>
      <c r="Z35" s="37" t="e">
        <f>附件2（2017年扶贫资金）!#REF!</f>
        <v>#REF!</v>
      </c>
      <c r="AA35" s="37" t="e">
        <f>附件2（2017年扶贫资金）!#REF!</f>
        <v>#REF!</v>
      </c>
      <c r="AB35" s="49" t="e">
        <f t="shared" si="44"/>
        <v>#REF!</v>
      </c>
      <c r="AC35" s="58">
        <f t="shared" si="45"/>
        <v>0</v>
      </c>
      <c r="AD35" s="58"/>
      <c r="AE35" s="58"/>
      <c r="AF35" s="58"/>
      <c r="AG35" s="58"/>
      <c r="AH35" s="58" t="e">
        <f t="shared" si="46"/>
        <v>#REF!</v>
      </c>
      <c r="AI35" s="58" t="e">
        <f t="shared" si="47"/>
        <v>#REF!</v>
      </c>
      <c r="AJ35" s="58" t="e">
        <f t="shared" si="48"/>
        <v>#REF!</v>
      </c>
      <c r="AK35" s="58" t="e">
        <f t="shared" si="49"/>
        <v>#REF!</v>
      </c>
      <c r="AL35" s="49" t="e">
        <f t="shared" si="50"/>
        <v>#REF!</v>
      </c>
      <c r="AM35" s="37" t="e">
        <f t="shared" si="51"/>
        <v>#REF!</v>
      </c>
      <c r="AN35" s="37" t="e">
        <f t="shared" si="52"/>
        <v>#REF!</v>
      </c>
      <c r="AO35" s="37" t="e">
        <f t="shared" si="53"/>
        <v>#REF!</v>
      </c>
      <c r="AP35" s="37" t="e">
        <f t="shared" si="54"/>
        <v>#REF!</v>
      </c>
      <c r="AQ35" s="71"/>
    </row>
    <row r="36" spans="2:43" s="4" customFormat="1" ht="14.25">
      <c r="B36" s="22" t="s">
        <v>108</v>
      </c>
      <c r="C36" s="37" t="e">
        <f t="shared" si="34"/>
        <v>#REF!</v>
      </c>
      <c r="D36" s="37" t="e">
        <f>附件1（2016年扶贫资金）!#REF!</f>
        <v>#REF!</v>
      </c>
      <c r="E36" s="37" t="e">
        <f>附件1（2016年扶贫资金）!#REF!</f>
        <v>#REF!</v>
      </c>
      <c r="F36" s="37" t="e">
        <f>附件1（2016年扶贫资金）!#REF!</f>
        <v>#REF!</v>
      </c>
      <c r="G36" s="37" t="e">
        <f t="shared" si="35"/>
        <v>#REF!</v>
      </c>
      <c r="H36" s="37" t="e">
        <f>附件2（2017年扶贫资金）!#REF!</f>
        <v>#REF!</v>
      </c>
      <c r="I36" s="37" t="e">
        <f>附件2（2017年扶贫资金）!#REF!</f>
        <v>#REF!</v>
      </c>
      <c r="J36" s="37" t="e">
        <f>附件2（2017年扶贫资金）!#REF!</f>
        <v>#REF!</v>
      </c>
      <c r="K36" s="37" t="e">
        <f t="shared" si="36"/>
        <v>#REF!</v>
      </c>
      <c r="L36" s="37" t="e">
        <f>附件3（2018年扶贫资金）!#REF!</f>
        <v>#REF!</v>
      </c>
      <c r="M36" s="37" t="e">
        <f>附件3（2018年扶贫资金）!#REF!</f>
        <v>#REF!</v>
      </c>
      <c r="N36" s="37" t="e">
        <f>附件3（2018年扶贫资金）!#REF!</f>
        <v>#REF!</v>
      </c>
      <c r="O36" s="37" t="e">
        <f t="shared" si="37"/>
        <v>#REF!</v>
      </c>
      <c r="P36" s="37" t="e">
        <f t="shared" si="38"/>
        <v>#REF!</v>
      </c>
      <c r="Q36" s="37" t="e">
        <f t="shared" si="39"/>
        <v>#REF!</v>
      </c>
      <c r="R36" s="37" t="e">
        <f t="shared" si="40"/>
        <v>#REF!</v>
      </c>
      <c r="S36" s="37" t="e">
        <f t="shared" si="41"/>
        <v>#REF!</v>
      </c>
      <c r="T36" s="37" t="e">
        <f>附件1（2016年扶贫资金）!#REF!</f>
        <v>#REF!</v>
      </c>
      <c r="U36" s="37" t="e">
        <f>附件1（2016年扶贫资金）!#REF!</f>
        <v>#REF!</v>
      </c>
      <c r="V36" s="37" t="e">
        <f>附件1（2016年扶贫资金）!#REF!</f>
        <v>#REF!</v>
      </c>
      <c r="W36" s="49" t="e">
        <f t="shared" si="42"/>
        <v>#REF!</v>
      </c>
      <c r="X36" s="37" t="e">
        <f t="shared" si="43"/>
        <v>#REF!</v>
      </c>
      <c r="Y36" s="37" t="e">
        <f>附件2（2017年扶贫资金）!#REF!</f>
        <v>#REF!</v>
      </c>
      <c r="Z36" s="37" t="e">
        <f>附件2（2017年扶贫资金）!#REF!</f>
        <v>#REF!</v>
      </c>
      <c r="AA36" s="37" t="e">
        <f>附件2（2017年扶贫资金）!#REF!</f>
        <v>#REF!</v>
      </c>
      <c r="AB36" s="49" t="e">
        <f t="shared" si="44"/>
        <v>#REF!</v>
      </c>
      <c r="AC36" s="58">
        <f t="shared" si="45"/>
        <v>0</v>
      </c>
      <c r="AD36" s="58"/>
      <c r="AE36" s="58"/>
      <c r="AF36" s="58"/>
      <c r="AG36" s="58"/>
      <c r="AH36" s="58" t="e">
        <f t="shared" si="46"/>
        <v>#REF!</v>
      </c>
      <c r="AI36" s="58" t="e">
        <f t="shared" si="47"/>
        <v>#REF!</v>
      </c>
      <c r="AJ36" s="58" t="e">
        <f t="shared" si="48"/>
        <v>#REF!</v>
      </c>
      <c r="AK36" s="58" t="e">
        <f t="shared" si="49"/>
        <v>#REF!</v>
      </c>
      <c r="AL36" s="49" t="e">
        <f t="shared" si="50"/>
        <v>#REF!</v>
      </c>
      <c r="AM36" s="37" t="e">
        <f t="shared" si="51"/>
        <v>#REF!</v>
      </c>
      <c r="AN36" s="37" t="e">
        <f t="shared" si="52"/>
        <v>#REF!</v>
      </c>
      <c r="AO36" s="37" t="e">
        <f t="shared" si="53"/>
        <v>#REF!</v>
      </c>
      <c r="AP36" s="37" t="e">
        <f t="shared" si="54"/>
        <v>#REF!</v>
      </c>
      <c r="AQ36" s="71"/>
    </row>
    <row r="37" spans="2:43" s="4" customFormat="1" ht="14.25">
      <c r="B37" s="22" t="s">
        <v>35</v>
      </c>
      <c r="C37" s="37" t="e">
        <f t="shared" si="34"/>
        <v>#REF!</v>
      </c>
      <c r="D37" s="37" t="e">
        <f>附件1（2016年扶贫资金）!#REF!</f>
        <v>#REF!</v>
      </c>
      <c r="E37" s="37" t="e">
        <f>附件1（2016年扶贫资金）!#REF!</f>
        <v>#REF!</v>
      </c>
      <c r="F37" s="37" t="e">
        <f>附件1（2016年扶贫资金）!#REF!</f>
        <v>#REF!</v>
      </c>
      <c r="G37" s="37" t="e">
        <f t="shared" si="35"/>
        <v>#REF!</v>
      </c>
      <c r="H37" s="37" t="e">
        <f>附件2（2017年扶贫资金）!#REF!</f>
        <v>#REF!</v>
      </c>
      <c r="I37" s="37" t="e">
        <f>附件2（2017年扶贫资金）!#REF!</f>
        <v>#REF!</v>
      </c>
      <c r="J37" s="37" t="e">
        <f>附件2（2017年扶贫资金）!#REF!</f>
        <v>#REF!</v>
      </c>
      <c r="K37" s="37" t="e">
        <f t="shared" si="36"/>
        <v>#REF!</v>
      </c>
      <c r="L37" s="37" t="e">
        <f>附件3（2018年扶贫资金）!#REF!</f>
        <v>#REF!</v>
      </c>
      <c r="M37" s="37" t="e">
        <f>附件3（2018年扶贫资金）!#REF!</f>
        <v>#REF!</v>
      </c>
      <c r="N37" s="37" t="e">
        <f>附件3（2018年扶贫资金）!#REF!</f>
        <v>#REF!</v>
      </c>
      <c r="O37" s="37" t="e">
        <f t="shared" si="37"/>
        <v>#REF!</v>
      </c>
      <c r="P37" s="37" t="e">
        <f t="shared" si="38"/>
        <v>#REF!</v>
      </c>
      <c r="Q37" s="37" t="e">
        <f t="shared" si="39"/>
        <v>#REF!</v>
      </c>
      <c r="R37" s="37" t="e">
        <f t="shared" si="40"/>
        <v>#REF!</v>
      </c>
      <c r="S37" s="37" t="e">
        <f t="shared" si="41"/>
        <v>#REF!</v>
      </c>
      <c r="T37" s="37" t="e">
        <f>附件1（2016年扶贫资金）!#REF!</f>
        <v>#REF!</v>
      </c>
      <c r="U37" s="37" t="e">
        <f>附件1（2016年扶贫资金）!#REF!</f>
        <v>#REF!</v>
      </c>
      <c r="V37" s="37" t="e">
        <f>附件1（2016年扶贫资金）!#REF!</f>
        <v>#REF!</v>
      </c>
      <c r="W37" s="49" t="e">
        <f t="shared" si="42"/>
        <v>#REF!</v>
      </c>
      <c r="X37" s="37" t="e">
        <f t="shared" si="43"/>
        <v>#REF!</v>
      </c>
      <c r="Y37" s="37" t="e">
        <f>附件2（2017年扶贫资金）!#REF!</f>
        <v>#REF!</v>
      </c>
      <c r="Z37" s="37" t="e">
        <f>附件2（2017年扶贫资金）!#REF!</f>
        <v>#REF!</v>
      </c>
      <c r="AA37" s="37" t="e">
        <f>附件2（2017年扶贫资金）!#REF!</f>
        <v>#REF!</v>
      </c>
      <c r="AB37" s="49" t="e">
        <f t="shared" si="44"/>
        <v>#REF!</v>
      </c>
      <c r="AC37" s="58">
        <f t="shared" si="45"/>
        <v>0</v>
      </c>
      <c r="AD37" s="58"/>
      <c r="AE37" s="58"/>
      <c r="AF37" s="58"/>
      <c r="AG37" s="58"/>
      <c r="AH37" s="58" t="e">
        <f t="shared" si="46"/>
        <v>#REF!</v>
      </c>
      <c r="AI37" s="58" t="e">
        <f t="shared" si="47"/>
        <v>#REF!</v>
      </c>
      <c r="AJ37" s="58" t="e">
        <f t="shared" si="48"/>
        <v>#REF!</v>
      </c>
      <c r="AK37" s="58" t="e">
        <f t="shared" si="49"/>
        <v>#REF!</v>
      </c>
      <c r="AL37" s="49" t="e">
        <f t="shared" si="50"/>
        <v>#REF!</v>
      </c>
      <c r="AM37" s="37" t="e">
        <f t="shared" si="51"/>
        <v>#REF!</v>
      </c>
      <c r="AN37" s="37" t="e">
        <f t="shared" si="52"/>
        <v>#REF!</v>
      </c>
      <c r="AO37" s="37" t="e">
        <f t="shared" si="53"/>
        <v>#REF!</v>
      </c>
      <c r="AP37" s="37" t="e">
        <f t="shared" si="54"/>
        <v>#REF!</v>
      </c>
      <c r="AQ37" s="71"/>
    </row>
    <row r="38" spans="2:43" s="4" customFormat="1" ht="14.25">
      <c r="B38" s="30" t="s">
        <v>82</v>
      </c>
      <c r="C38" s="31" t="e">
        <f t="shared" si="34"/>
        <v>#REF!</v>
      </c>
      <c r="D38" s="31" t="e">
        <f>附件1（2016年扶贫资金）!#REF!</f>
        <v>#REF!</v>
      </c>
      <c r="E38" s="31" t="e">
        <f>附件1（2016年扶贫资金）!#REF!</f>
        <v>#REF!</v>
      </c>
      <c r="F38" s="31" t="e">
        <f>附件1（2016年扶贫资金）!#REF!</f>
        <v>#REF!</v>
      </c>
      <c r="G38" s="31" t="e">
        <f t="shared" si="35"/>
        <v>#REF!</v>
      </c>
      <c r="H38" s="31" t="e">
        <f>附件2（2017年扶贫资金）!#REF!</f>
        <v>#REF!</v>
      </c>
      <c r="I38" s="31" t="e">
        <f>附件2（2017年扶贫资金）!#REF!</f>
        <v>#REF!</v>
      </c>
      <c r="J38" s="31" t="e">
        <f>附件2（2017年扶贫资金）!#REF!</f>
        <v>#REF!</v>
      </c>
      <c r="K38" s="31" t="e">
        <f t="shared" si="36"/>
        <v>#REF!</v>
      </c>
      <c r="L38" s="31" t="e">
        <f>附件3（2018年扶贫资金）!#REF!</f>
        <v>#REF!</v>
      </c>
      <c r="M38" s="31" t="e">
        <f>附件3（2018年扶贫资金）!#REF!</f>
        <v>#REF!</v>
      </c>
      <c r="N38" s="31" t="e">
        <f>附件3（2018年扶贫资金）!#REF!</f>
        <v>#REF!</v>
      </c>
      <c r="O38" s="31" t="e">
        <f t="shared" si="37"/>
        <v>#REF!</v>
      </c>
      <c r="P38" s="31" t="e">
        <f t="shared" si="38"/>
        <v>#REF!</v>
      </c>
      <c r="Q38" s="31" t="e">
        <f t="shared" si="39"/>
        <v>#REF!</v>
      </c>
      <c r="R38" s="31" t="e">
        <f t="shared" si="40"/>
        <v>#REF!</v>
      </c>
      <c r="S38" s="31" t="e">
        <f t="shared" si="41"/>
        <v>#REF!</v>
      </c>
      <c r="T38" s="31" t="e">
        <f>附件1（2016年扶贫资金）!#REF!</f>
        <v>#REF!</v>
      </c>
      <c r="U38" s="31" t="e">
        <f>附件1（2016年扶贫资金）!#REF!</f>
        <v>#REF!</v>
      </c>
      <c r="V38" s="31" t="e">
        <f>附件1（2016年扶贫资金）!#REF!</f>
        <v>#REF!</v>
      </c>
      <c r="W38" s="47" t="e">
        <f t="shared" si="42"/>
        <v>#REF!</v>
      </c>
      <c r="X38" s="31" t="e">
        <f t="shared" si="43"/>
        <v>#REF!</v>
      </c>
      <c r="Y38" s="59" t="e">
        <f>附件2（2017年扶贫资金）!#REF!</f>
        <v>#REF!</v>
      </c>
      <c r="Z38" s="59" t="e">
        <f>附件2（2017年扶贫资金）!#REF!</f>
        <v>#REF!</v>
      </c>
      <c r="AA38" s="59" t="e">
        <f>附件2（2017年扶贫资金）!#REF!</f>
        <v>#REF!</v>
      </c>
      <c r="AB38" s="47" t="e">
        <f t="shared" si="44"/>
        <v>#REF!</v>
      </c>
      <c r="AC38" s="56" t="e">
        <f t="shared" si="45"/>
        <v>#REF!</v>
      </c>
      <c r="AD38" s="56" t="e">
        <f>附件3（2018年扶贫资金）!#REF!</f>
        <v>#REF!</v>
      </c>
      <c r="AE38" s="56" t="e">
        <f>附件3（2018年扶贫资金）!#REF!</f>
        <v>#REF!</v>
      </c>
      <c r="AF38" s="56" t="e">
        <f>附件3（2018年扶贫资金）!#REF!</f>
        <v>#REF!</v>
      </c>
      <c r="AG38" s="56" t="e">
        <f>附件3（2018年扶贫资金）!#REF!</f>
        <v>#REF!</v>
      </c>
      <c r="AH38" s="56" t="e">
        <f t="shared" si="46"/>
        <v>#REF!</v>
      </c>
      <c r="AI38" s="56" t="e">
        <f t="shared" si="47"/>
        <v>#REF!</v>
      </c>
      <c r="AJ38" s="56" t="e">
        <f t="shared" si="48"/>
        <v>#REF!</v>
      </c>
      <c r="AK38" s="56" t="e">
        <f t="shared" si="49"/>
        <v>#REF!</v>
      </c>
      <c r="AL38" s="47" t="e">
        <f t="shared" si="50"/>
        <v>#REF!</v>
      </c>
      <c r="AM38" s="31" t="e">
        <f t="shared" si="51"/>
        <v>#REF!</v>
      </c>
      <c r="AN38" s="31" t="e">
        <f t="shared" si="52"/>
        <v>#REF!</v>
      </c>
      <c r="AO38" s="31" t="e">
        <f t="shared" si="53"/>
        <v>#REF!</v>
      </c>
      <c r="AP38" s="31" t="e">
        <f t="shared" si="54"/>
        <v>#REF!</v>
      </c>
      <c r="AQ38" s="67">
        <v>7</v>
      </c>
    </row>
    <row r="39" spans="2:43" s="4" customFormat="1" ht="14.25">
      <c r="B39" s="33" t="s">
        <v>109</v>
      </c>
      <c r="C39" s="27" t="e">
        <f aca="true" t="shared" si="55" ref="C39:C49">D39+E39+F39</f>
        <v>#REF!</v>
      </c>
      <c r="D39" s="27" t="e">
        <f>附件1（2016年扶贫资金）!#REF!</f>
        <v>#REF!</v>
      </c>
      <c r="E39" s="27" t="e">
        <f>附件1（2016年扶贫资金）!#REF!</f>
        <v>#REF!</v>
      </c>
      <c r="F39" s="27" t="e">
        <f>附件1（2016年扶贫资金）!#REF!</f>
        <v>#REF!</v>
      </c>
      <c r="G39" s="27" t="e">
        <f aca="true" t="shared" si="56" ref="G39:G49">H39+I39+J39</f>
        <v>#REF!</v>
      </c>
      <c r="H39" s="27" t="e">
        <f>附件2（2017年扶贫资金）!#REF!</f>
        <v>#REF!</v>
      </c>
      <c r="I39" s="27" t="e">
        <f>附件2（2017年扶贫资金）!#REF!</f>
        <v>#REF!</v>
      </c>
      <c r="J39" s="27" t="e">
        <f>附件1（2016年扶贫资金）!#REF!</f>
        <v>#REF!</v>
      </c>
      <c r="K39" s="27" t="e">
        <f aca="true" t="shared" si="57" ref="K39:K49">L39+M39+N39</f>
        <v>#REF!</v>
      </c>
      <c r="L39" s="27" t="e">
        <f>附件3（2018年扶贫资金）!#REF!</f>
        <v>#REF!</v>
      </c>
      <c r="M39" s="27" t="e">
        <f>附件3（2018年扶贫资金）!#REF!</f>
        <v>#REF!</v>
      </c>
      <c r="N39" s="27" t="e">
        <f>附件3（2018年扶贫资金）!#REF!</f>
        <v>#REF!</v>
      </c>
      <c r="O39" s="27" t="e">
        <f aca="true" t="shared" si="58" ref="O39:O49">P39+Q39+R39</f>
        <v>#REF!</v>
      </c>
      <c r="P39" s="27" t="e">
        <f aca="true" t="shared" si="59" ref="P39:P49">D39+H39+L39</f>
        <v>#REF!</v>
      </c>
      <c r="Q39" s="27" t="e">
        <f aca="true" t="shared" si="60" ref="Q39:Q49">E39+I39+M39</f>
        <v>#REF!</v>
      </c>
      <c r="R39" s="27" t="e">
        <f aca="true" t="shared" si="61" ref="R39:R49">F39+J39+N39</f>
        <v>#REF!</v>
      </c>
      <c r="S39" s="27" t="e">
        <f aca="true" t="shared" si="62" ref="S39:S49">T39+U39+V39</f>
        <v>#REF!</v>
      </c>
      <c r="T39" s="27" t="e">
        <f>附件1（2016年扶贫资金）!#REF!</f>
        <v>#REF!</v>
      </c>
      <c r="U39" s="27" t="e">
        <f>附件1（2016年扶贫资金）!#REF!</f>
        <v>#REF!</v>
      </c>
      <c r="V39" s="27" t="e">
        <f>附件1（2016年扶贫资金）!#REF!</f>
        <v>#REF!</v>
      </c>
      <c r="W39" s="9" t="e">
        <f aca="true" t="shared" si="63" ref="W39:W49">S39/C39</f>
        <v>#REF!</v>
      </c>
      <c r="X39" s="27" t="e">
        <f aca="true" t="shared" si="64" ref="X39:X49">Y39+Z39+AA39</f>
        <v>#REF!</v>
      </c>
      <c r="Y39" s="60" t="e">
        <f>附件2（2017年扶贫资金）!#REF!</f>
        <v>#REF!</v>
      </c>
      <c r="Z39" s="60" t="e">
        <f>附件2（2017年扶贫资金）!#REF!</f>
        <v>#REF!</v>
      </c>
      <c r="AA39" s="60" t="e">
        <f>附件2（2017年扶贫资金）!#REF!</f>
        <v>#REF!</v>
      </c>
      <c r="AB39" s="9" t="e">
        <f aca="true" t="shared" si="65" ref="AB39:AB49">X39/G39</f>
        <v>#REF!</v>
      </c>
      <c r="AC39" s="54" t="e">
        <f aca="true" t="shared" si="66" ref="AC39:AC49">AD39+AE39+AF39</f>
        <v>#REF!</v>
      </c>
      <c r="AD39" s="54" t="e">
        <f>附件3（2018年扶贫资金）!#REF!</f>
        <v>#REF!</v>
      </c>
      <c r="AE39" s="54" t="e">
        <f>附件3（2018年扶贫资金）!#REF!</f>
        <v>#REF!</v>
      </c>
      <c r="AF39" s="54" t="e">
        <f>附件3（2018年扶贫资金）!#REF!</f>
        <v>#REF!</v>
      </c>
      <c r="AG39" s="54" t="e">
        <f>附件3（2018年扶贫资金）!#REF!</f>
        <v>#REF!</v>
      </c>
      <c r="AH39" s="54" t="e">
        <f aca="true" t="shared" si="67" ref="AH39:AH49">S39+X39+AC39</f>
        <v>#REF!</v>
      </c>
      <c r="AI39" s="54" t="e">
        <f aca="true" t="shared" si="68" ref="AI39:AI49">T39+Y39+AD39</f>
        <v>#REF!</v>
      </c>
      <c r="AJ39" s="54" t="e">
        <f aca="true" t="shared" si="69" ref="AJ39:AJ49">U39+Z39+AE39</f>
        <v>#REF!</v>
      </c>
      <c r="AK39" s="54" t="e">
        <f aca="true" t="shared" si="70" ref="AK39:AK49">V39+AA39+AF39</f>
        <v>#REF!</v>
      </c>
      <c r="AL39" s="9" t="e">
        <f aca="true" t="shared" si="71" ref="AL39:AL49">AH39/O39</f>
        <v>#REF!</v>
      </c>
      <c r="AM39" s="27" t="e">
        <f aca="true" t="shared" si="72" ref="AM39:AM49">O39-AH39</f>
        <v>#REF!</v>
      </c>
      <c r="AN39" s="27" t="e">
        <f aca="true" t="shared" si="73" ref="AN39:AN49">P39-AI39</f>
        <v>#REF!</v>
      </c>
      <c r="AO39" s="27" t="e">
        <f aca="true" t="shared" si="74" ref="AO39:AO49">Q39-AJ39</f>
        <v>#REF!</v>
      </c>
      <c r="AP39" s="27" t="e">
        <f aca="true" t="shared" si="75" ref="AP39:AP49">R39-AK39</f>
        <v>#REF!</v>
      </c>
      <c r="AQ39" s="68"/>
    </row>
    <row r="40" spans="2:43" s="4" customFormat="1" ht="14.25">
      <c r="B40" s="32" t="s">
        <v>110</v>
      </c>
      <c r="C40" s="27" t="e">
        <f t="shared" si="55"/>
        <v>#REF!</v>
      </c>
      <c r="D40" s="27" t="e">
        <f>附件1（2016年扶贫资金）!#REF!</f>
        <v>#REF!</v>
      </c>
      <c r="E40" s="27" t="e">
        <f>附件1（2016年扶贫资金）!#REF!</f>
        <v>#REF!</v>
      </c>
      <c r="F40" s="27" t="e">
        <f>附件1（2016年扶贫资金）!#REF!</f>
        <v>#REF!</v>
      </c>
      <c r="G40" s="27" t="e">
        <f t="shared" si="56"/>
        <v>#REF!</v>
      </c>
      <c r="H40" s="27" t="e">
        <f>附件2（2017年扶贫资金）!#REF!</f>
        <v>#REF!</v>
      </c>
      <c r="I40" s="27" t="e">
        <f>附件2（2017年扶贫资金）!#REF!</f>
        <v>#REF!</v>
      </c>
      <c r="J40" s="27" t="e">
        <f>附件1（2016年扶贫资金）!#REF!</f>
        <v>#REF!</v>
      </c>
      <c r="K40" s="27" t="e">
        <f t="shared" si="57"/>
        <v>#REF!</v>
      </c>
      <c r="L40" s="27" t="e">
        <f>附件3（2018年扶贫资金）!#REF!</f>
        <v>#REF!</v>
      </c>
      <c r="M40" s="27" t="e">
        <f>附件3（2018年扶贫资金）!#REF!</f>
        <v>#REF!</v>
      </c>
      <c r="N40" s="27" t="e">
        <f>附件3（2018年扶贫资金）!#REF!</f>
        <v>#REF!</v>
      </c>
      <c r="O40" s="27" t="e">
        <f t="shared" si="58"/>
        <v>#REF!</v>
      </c>
      <c r="P40" s="27" t="e">
        <f t="shared" si="59"/>
        <v>#REF!</v>
      </c>
      <c r="Q40" s="27" t="e">
        <f t="shared" si="60"/>
        <v>#REF!</v>
      </c>
      <c r="R40" s="27" t="e">
        <f t="shared" si="61"/>
        <v>#REF!</v>
      </c>
      <c r="S40" s="27" t="e">
        <f t="shared" si="62"/>
        <v>#REF!</v>
      </c>
      <c r="T40" s="27" t="e">
        <f>附件1（2016年扶贫资金）!#REF!</f>
        <v>#REF!</v>
      </c>
      <c r="U40" s="27" t="e">
        <f>附件1（2016年扶贫资金）!#REF!</f>
        <v>#REF!</v>
      </c>
      <c r="V40" s="27" t="e">
        <f>附件1（2016年扶贫资金）!#REF!</f>
        <v>#REF!</v>
      </c>
      <c r="W40" s="9" t="e">
        <f t="shared" si="63"/>
        <v>#REF!</v>
      </c>
      <c r="X40" s="27" t="e">
        <f t="shared" si="64"/>
        <v>#REF!</v>
      </c>
      <c r="Y40" s="60" t="e">
        <f>附件2（2017年扶贫资金）!#REF!</f>
        <v>#REF!</v>
      </c>
      <c r="Z40" s="60" t="e">
        <f>附件2（2017年扶贫资金）!#REF!</f>
        <v>#REF!</v>
      </c>
      <c r="AA40" s="60" t="e">
        <f>附件2（2017年扶贫资金）!#REF!</f>
        <v>#REF!</v>
      </c>
      <c r="AB40" s="9" t="e">
        <f t="shared" si="65"/>
        <v>#REF!</v>
      </c>
      <c r="AC40" s="54" t="e">
        <f t="shared" si="66"/>
        <v>#REF!</v>
      </c>
      <c r="AD40" s="54" t="e">
        <f>附件3（2018年扶贫资金）!#REF!</f>
        <v>#REF!</v>
      </c>
      <c r="AE40" s="54" t="e">
        <f>附件3（2018年扶贫资金）!#REF!</f>
        <v>#REF!</v>
      </c>
      <c r="AF40" s="54" t="e">
        <f>附件3（2018年扶贫资金）!#REF!</f>
        <v>#REF!</v>
      </c>
      <c r="AG40" s="54" t="e">
        <f>附件3（2018年扶贫资金）!#REF!</f>
        <v>#REF!</v>
      </c>
      <c r="AH40" s="54" t="e">
        <f t="shared" si="67"/>
        <v>#REF!</v>
      </c>
      <c r="AI40" s="54" t="e">
        <f t="shared" si="68"/>
        <v>#REF!</v>
      </c>
      <c r="AJ40" s="54" t="e">
        <f t="shared" si="69"/>
        <v>#REF!</v>
      </c>
      <c r="AK40" s="54" t="e">
        <f t="shared" si="70"/>
        <v>#REF!</v>
      </c>
      <c r="AL40" s="9" t="e">
        <f t="shared" si="71"/>
        <v>#REF!</v>
      </c>
      <c r="AM40" s="27" t="e">
        <f t="shared" si="72"/>
        <v>#REF!</v>
      </c>
      <c r="AN40" s="27" t="e">
        <f t="shared" si="73"/>
        <v>#REF!</v>
      </c>
      <c r="AO40" s="27" t="e">
        <f t="shared" si="74"/>
        <v>#REF!</v>
      </c>
      <c r="AP40" s="27" t="e">
        <f t="shared" si="75"/>
        <v>#REF!</v>
      </c>
      <c r="AQ40" s="68"/>
    </row>
    <row r="41" spans="2:43" s="4" customFormat="1" ht="14.25">
      <c r="B41" s="32" t="s">
        <v>111</v>
      </c>
      <c r="C41" s="27" t="e">
        <f t="shared" si="55"/>
        <v>#REF!</v>
      </c>
      <c r="D41" s="27" t="e">
        <f>附件1（2016年扶贫资金）!#REF!</f>
        <v>#REF!</v>
      </c>
      <c r="E41" s="27" t="e">
        <f>附件1（2016年扶贫资金）!#REF!</f>
        <v>#REF!</v>
      </c>
      <c r="F41" s="27" t="e">
        <f>附件1（2016年扶贫资金）!#REF!</f>
        <v>#REF!</v>
      </c>
      <c r="G41" s="27" t="e">
        <f t="shared" si="56"/>
        <v>#REF!</v>
      </c>
      <c r="H41" s="27" t="e">
        <f>附件2（2017年扶贫资金）!#REF!</f>
        <v>#REF!</v>
      </c>
      <c r="I41" s="27" t="e">
        <f>附件2（2017年扶贫资金）!#REF!</f>
        <v>#REF!</v>
      </c>
      <c r="J41" s="27" t="e">
        <f>附件1（2016年扶贫资金）!#REF!</f>
        <v>#REF!</v>
      </c>
      <c r="K41" s="27" t="e">
        <f t="shared" si="57"/>
        <v>#REF!</v>
      </c>
      <c r="L41" s="27" t="e">
        <f>附件3（2018年扶贫资金）!#REF!</f>
        <v>#REF!</v>
      </c>
      <c r="M41" s="27" t="e">
        <f>附件3（2018年扶贫资金）!#REF!</f>
        <v>#REF!</v>
      </c>
      <c r="N41" s="27" t="e">
        <f>附件3（2018年扶贫资金）!#REF!</f>
        <v>#REF!</v>
      </c>
      <c r="O41" s="27" t="e">
        <f t="shared" si="58"/>
        <v>#REF!</v>
      </c>
      <c r="P41" s="27" t="e">
        <f t="shared" si="59"/>
        <v>#REF!</v>
      </c>
      <c r="Q41" s="27" t="e">
        <f t="shared" si="60"/>
        <v>#REF!</v>
      </c>
      <c r="R41" s="27" t="e">
        <f t="shared" si="61"/>
        <v>#REF!</v>
      </c>
      <c r="S41" s="27" t="e">
        <f t="shared" si="62"/>
        <v>#REF!</v>
      </c>
      <c r="T41" s="27" t="e">
        <f>附件1（2016年扶贫资金）!#REF!</f>
        <v>#REF!</v>
      </c>
      <c r="U41" s="27" t="e">
        <f>附件1（2016年扶贫资金）!#REF!</f>
        <v>#REF!</v>
      </c>
      <c r="V41" s="27" t="e">
        <f>附件1（2016年扶贫资金）!#REF!</f>
        <v>#REF!</v>
      </c>
      <c r="W41" s="9" t="e">
        <f t="shared" si="63"/>
        <v>#REF!</v>
      </c>
      <c r="X41" s="27" t="e">
        <f t="shared" si="64"/>
        <v>#REF!</v>
      </c>
      <c r="Y41" s="60" t="e">
        <f>附件2（2017年扶贫资金）!#REF!</f>
        <v>#REF!</v>
      </c>
      <c r="Z41" s="60" t="e">
        <f>附件2（2017年扶贫资金）!#REF!</f>
        <v>#REF!</v>
      </c>
      <c r="AA41" s="60" t="e">
        <f>附件2（2017年扶贫资金）!#REF!</f>
        <v>#REF!</v>
      </c>
      <c r="AB41" s="9" t="e">
        <f t="shared" si="65"/>
        <v>#REF!</v>
      </c>
      <c r="AC41" s="54" t="e">
        <f t="shared" si="66"/>
        <v>#REF!</v>
      </c>
      <c r="AD41" s="54" t="e">
        <f>附件3（2018年扶贫资金）!#REF!</f>
        <v>#REF!</v>
      </c>
      <c r="AE41" s="54" t="e">
        <f>附件3（2018年扶贫资金）!#REF!</f>
        <v>#REF!</v>
      </c>
      <c r="AF41" s="54" t="e">
        <f>附件3（2018年扶贫资金）!#REF!</f>
        <v>#REF!</v>
      </c>
      <c r="AG41" s="54" t="e">
        <f>附件3（2018年扶贫资金）!#REF!</f>
        <v>#REF!</v>
      </c>
      <c r="AH41" s="54" t="e">
        <f t="shared" si="67"/>
        <v>#REF!</v>
      </c>
      <c r="AI41" s="54" t="e">
        <f t="shared" si="68"/>
        <v>#REF!</v>
      </c>
      <c r="AJ41" s="54" t="e">
        <f t="shared" si="69"/>
        <v>#REF!</v>
      </c>
      <c r="AK41" s="54" t="e">
        <f t="shared" si="70"/>
        <v>#REF!</v>
      </c>
      <c r="AL41" s="9" t="e">
        <f t="shared" si="71"/>
        <v>#REF!</v>
      </c>
      <c r="AM41" s="27" t="e">
        <f t="shared" si="72"/>
        <v>#REF!</v>
      </c>
      <c r="AN41" s="27" t="e">
        <f t="shared" si="73"/>
        <v>#REF!</v>
      </c>
      <c r="AO41" s="27" t="e">
        <f t="shared" si="74"/>
        <v>#REF!</v>
      </c>
      <c r="AP41" s="27" t="e">
        <f t="shared" si="75"/>
        <v>#REF!</v>
      </c>
      <c r="AQ41" s="68"/>
    </row>
    <row r="42" spans="2:43" s="4" customFormat="1" ht="14.25">
      <c r="B42" s="32" t="s">
        <v>112</v>
      </c>
      <c r="C42" s="27" t="e">
        <f t="shared" si="55"/>
        <v>#REF!</v>
      </c>
      <c r="D42" s="27" t="e">
        <f>附件1（2016年扶贫资金）!#REF!</f>
        <v>#REF!</v>
      </c>
      <c r="E42" s="27" t="e">
        <f>附件1（2016年扶贫资金）!#REF!</f>
        <v>#REF!</v>
      </c>
      <c r="F42" s="27" t="e">
        <f>附件1（2016年扶贫资金）!#REF!</f>
        <v>#REF!</v>
      </c>
      <c r="G42" s="27" t="e">
        <f t="shared" si="56"/>
        <v>#REF!</v>
      </c>
      <c r="H42" s="27" t="e">
        <f>附件2（2017年扶贫资金）!#REF!</f>
        <v>#REF!</v>
      </c>
      <c r="I42" s="27" t="e">
        <f>附件2（2017年扶贫资金）!#REF!</f>
        <v>#REF!</v>
      </c>
      <c r="J42" s="27" t="e">
        <f>附件1（2016年扶贫资金）!#REF!</f>
        <v>#REF!</v>
      </c>
      <c r="K42" s="27" t="e">
        <f t="shared" si="57"/>
        <v>#REF!</v>
      </c>
      <c r="L42" s="27" t="e">
        <f>附件3（2018年扶贫资金）!#REF!</f>
        <v>#REF!</v>
      </c>
      <c r="M42" s="27" t="e">
        <f>附件3（2018年扶贫资金）!#REF!</f>
        <v>#REF!</v>
      </c>
      <c r="N42" s="27" t="e">
        <f>附件3（2018年扶贫资金）!#REF!</f>
        <v>#REF!</v>
      </c>
      <c r="O42" s="27" t="e">
        <f t="shared" si="58"/>
        <v>#REF!</v>
      </c>
      <c r="P42" s="27" t="e">
        <f t="shared" si="59"/>
        <v>#REF!</v>
      </c>
      <c r="Q42" s="27" t="e">
        <f t="shared" si="60"/>
        <v>#REF!</v>
      </c>
      <c r="R42" s="27" t="e">
        <f t="shared" si="61"/>
        <v>#REF!</v>
      </c>
      <c r="S42" s="27" t="e">
        <f t="shared" si="62"/>
        <v>#REF!</v>
      </c>
      <c r="T42" s="27" t="e">
        <f>附件1（2016年扶贫资金）!#REF!</f>
        <v>#REF!</v>
      </c>
      <c r="U42" s="27" t="e">
        <f>附件1（2016年扶贫资金）!#REF!</f>
        <v>#REF!</v>
      </c>
      <c r="V42" s="27" t="e">
        <f>附件1（2016年扶贫资金）!#REF!</f>
        <v>#REF!</v>
      </c>
      <c r="W42" s="9" t="e">
        <f t="shared" si="63"/>
        <v>#REF!</v>
      </c>
      <c r="X42" s="27" t="e">
        <f t="shared" si="64"/>
        <v>#REF!</v>
      </c>
      <c r="Y42" s="60" t="e">
        <f>附件2（2017年扶贫资金）!#REF!</f>
        <v>#REF!</v>
      </c>
      <c r="Z42" s="60" t="e">
        <f>附件2（2017年扶贫资金）!#REF!</f>
        <v>#REF!</v>
      </c>
      <c r="AA42" s="60" t="e">
        <f>附件2（2017年扶贫资金）!#REF!</f>
        <v>#REF!</v>
      </c>
      <c r="AB42" s="9" t="e">
        <f t="shared" si="65"/>
        <v>#REF!</v>
      </c>
      <c r="AC42" s="54" t="e">
        <f t="shared" si="66"/>
        <v>#REF!</v>
      </c>
      <c r="AD42" s="54" t="e">
        <f>附件3（2018年扶贫资金）!#REF!</f>
        <v>#REF!</v>
      </c>
      <c r="AE42" s="54" t="e">
        <f>附件3（2018年扶贫资金）!#REF!</f>
        <v>#REF!</v>
      </c>
      <c r="AF42" s="54" t="e">
        <f>附件3（2018年扶贫资金）!#REF!</f>
        <v>#REF!</v>
      </c>
      <c r="AG42" s="54" t="e">
        <f>附件3（2018年扶贫资金）!#REF!</f>
        <v>#REF!</v>
      </c>
      <c r="AH42" s="54" t="e">
        <f t="shared" si="67"/>
        <v>#REF!</v>
      </c>
      <c r="AI42" s="54" t="e">
        <f t="shared" si="68"/>
        <v>#REF!</v>
      </c>
      <c r="AJ42" s="54" t="e">
        <f t="shared" si="69"/>
        <v>#REF!</v>
      </c>
      <c r="AK42" s="54" t="e">
        <f t="shared" si="70"/>
        <v>#REF!</v>
      </c>
      <c r="AL42" s="9" t="e">
        <f t="shared" si="71"/>
        <v>#REF!</v>
      </c>
      <c r="AM42" s="27" t="e">
        <f t="shared" si="72"/>
        <v>#REF!</v>
      </c>
      <c r="AN42" s="27" t="e">
        <f t="shared" si="73"/>
        <v>#REF!</v>
      </c>
      <c r="AO42" s="27" t="e">
        <f t="shared" si="74"/>
        <v>#REF!</v>
      </c>
      <c r="AP42" s="27" t="e">
        <f t="shared" si="75"/>
        <v>#REF!</v>
      </c>
      <c r="AQ42" s="68"/>
    </row>
    <row r="43" spans="2:43" s="4" customFormat="1" ht="14.25">
      <c r="B43" s="32" t="s">
        <v>113</v>
      </c>
      <c r="C43" s="27" t="e">
        <f t="shared" si="55"/>
        <v>#REF!</v>
      </c>
      <c r="D43" s="27" t="e">
        <f>附件1（2016年扶贫资金）!#REF!</f>
        <v>#REF!</v>
      </c>
      <c r="E43" s="27" t="e">
        <f>附件1（2016年扶贫资金）!#REF!</f>
        <v>#REF!</v>
      </c>
      <c r="F43" s="27" t="e">
        <f>附件1（2016年扶贫资金）!#REF!</f>
        <v>#REF!</v>
      </c>
      <c r="G43" s="27" t="e">
        <f t="shared" si="56"/>
        <v>#REF!</v>
      </c>
      <c r="H43" s="27" t="e">
        <f>附件2（2017年扶贫资金）!#REF!</f>
        <v>#REF!</v>
      </c>
      <c r="I43" s="27" t="e">
        <f>附件2（2017年扶贫资金）!#REF!</f>
        <v>#REF!</v>
      </c>
      <c r="J43" s="27" t="e">
        <f>附件1（2016年扶贫资金）!#REF!</f>
        <v>#REF!</v>
      </c>
      <c r="K43" s="27" t="e">
        <f t="shared" si="57"/>
        <v>#REF!</v>
      </c>
      <c r="L43" s="27" t="e">
        <f>附件3（2018年扶贫资金）!#REF!</f>
        <v>#REF!</v>
      </c>
      <c r="M43" s="27" t="e">
        <f>附件3（2018年扶贫资金）!#REF!</f>
        <v>#REF!</v>
      </c>
      <c r="N43" s="27" t="e">
        <f>附件3（2018年扶贫资金）!#REF!</f>
        <v>#REF!</v>
      </c>
      <c r="O43" s="27" t="e">
        <f t="shared" si="58"/>
        <v>#REF!</v>
      </c>
      <c r="P43" s="27" t="e">
        <f t="shared" si="59"/>
        <v>#REF!</v>
      </c>
      <c r="Q43" s="27" t="e">
        <f t="shared" si="60"/>
        <v>#REF!</v>
      </c>
      <c r="R43" s="27" t="e">
        <f t="shared" si="61"/>
        <v>#REF!</v>
      </c>
      <c r="S43" s="27" t="e">
        <f t="shared" si="62"/>
        <v>#REF!</v>
      </c>
      <c r="T43" s="27" t="e">
        <f>附件1（2016年扶贫资金）!#REF!</f>
        <v>#REF!</v>
      </c>
      <c r="U43" s="27" t="e">
        <f>附件1（2016年扶贫资金）!#REF!</f>
        <v>#REF!</v>
      </c>
      <c r="V43" s="27" t="e">
        <f>附件1（2016年扶贫资金）!#REF!</f>
        <v>#REF!</v>
      </c>
      <c r="W43" s="9" t="e">
        <f t="shared" si="63"/>
        <v>#REF!</v>
      </c>
      <c r="X43" s="27" t="e">
        <f t="shared" si="64"/>
        <v>#REF!</v>
      </c>
      <c r="Y43" s="60" t="e">
        <f>附件2（2017年扶贫资金）!#REF!</f>
        <v>#REF!</v>
      </c>
      <c r="Z43" s="60" t="e">
        <f>附件2（2017年扶贫资金）!#REF!</f>
        <v>#REF!</v>
      </c>
      <c r="AA43" s="60" t="e">
        <f>附件2（2017年扶贫资金）!#REF!</f>
        <v>#REF!</v>
      </c>
      <c r="AB43" s="9" t="e">
        <f t="shared" si="65"/>
        <v>#REF!</v>
      </c>
      <c r="AC43" s="54" t="e">
        <f t="shared" si="66"/>
        <v>#REF!</v>
      </c>
      <c r="AD43" s="54" t="e">
        <f>附件3（2018年扶贫资金）!#REF!</f>
        <v>#REF!</v>
      </c>
      <c r="AE43" s="54" t="e">
        <f>附件3（2018年扶贫资金）!#REF!</f>
        <v>#REF!</v>
      </c>
      <c r="AF43" s="54" t="e">
        <f>附件3（2018年扶贫资金）!#REF!</f>
        <v>#REF!</v>
      </c>
      <c r="AG43" s="54" t="e">
        <f>附件3（2018年扶贫资金）!#REF!</f>
        <v>#REF!</v>
      </c>
      <c r="AH43" s="54" t="e">
        <f t="shared" si="67"/>
        <v>#REF!</v>
      </c>
      <c r="AI43" s="54" t="e">
        <f t="shared" si="68"/>
        <v>#REF!</v>
      </c>
      <c r="AJ43" s="54" t="e">
        <f t="shared" si="69"/>
        <v>#REF!</v>
      </c>
      <c r="AK43" s="54" t="e">
        <f t="shared" si="70"/>
        <v>#REF!</v>
      </c>
      <c r="AL43" s="9" t="e">
        <f t="shared" si="71"/>
        <v>#REF!</v>
      </c>
      <c r="AM43" s="27" t="e">
        <f t="shared" si="72"/>
        <v>#REF!</v>
      </c>
      <c r="AN43" s="27" t="e">
        <f t="shared" si="73"/>
        <v>#REF!</v>
      </c>
      <c r="AO43" s="27" t="e">
        <f t="shared" si="74"/>
        <v>#REF!</v>
      </c>
      <c r="AP43" s="27" t="e">
        <f t="shared" si="75"/>
        <v>#REF!</v>
      </c>
      <c r="AQ43" s="68"/>
    </row>
    <row r="44" spans="2:43" s="4" customFormat="1" ht="14.25">
      <c r="B44" s="32" t="s">
        <v>114</v>
      </c>
      <c r="C44" s="27" t="e">
        <f t="shared" si="55"/>
        <v>#REF!</v>
      </c>
      <c r="D44" s="27" t="e">
        <f>附件1（2016年扶贫资金）!#REF!</f>
        <v>#REF!</v>
      </c>
      <c r="E44" s="27" t="e">
        <f>附件1（2016年扶贫资金）!#REF!</f>
        <v>#REF!</v>
      </c>
      <c r="F44" s="27" t="e">
        <f>附件1（2016年扶贫资金）!#REF!</f>
        <v>#REF!</v>
      </c>
      <c r="G44" s="27" t="e">
        <f t="shared" si="56"/>
        <v>#REF!</v>
      </c>
      <c r="H44" s="27" t="e">
        <f>附件2（2017年扶贫资金）!#REF!</f>
        <v>#REF!</v>
      </c>
      <c r="I44" s="27" t="e">
        <f>附件2（2017年扶贫资金）!#REF!</f>
        <v>#REF!</v>
      </c>
      <c r="J44" s="27" t="e">
        <f>附件1（2016年扶贫资金）!#REF!</f>
        <v>#REF!</v>
      </c>
      <c r="K44" s="27" t="e">
        <f t="shared" si="57"/>
        <v>#REF!</v>
      </c>
      <c r="L44" s="27" t="e">
        <f>附件3（2018年扶贫资金）!#REF!</f>
        <v>#REF!</v>
      </c>
      <c r="M44" s="27" t="e">
        <f>附件3（2018年扶贫资金）!#REF!</f>
        <v>#REF!</v>
      </c>
      <c r="N44" s="27" t="e">
        <f>附件3（2018年扶贫资金）!#REF!</f>
        <v>#REF!</v>
      </c>
      <c r="O44" s="27" t="e">
        <f t="shared" si="58"/>
        <v>#REF!</v>
      </c>
      <c r="P44" s="27" t="e">
        <f t="shared" si="59"/>
        <v>#REF!</v>
      </c>
      <c r="Q44" s="27" t="e">
        <f t="shared" si="60"/>
        <v>#REF!</v>
      </c>
      <c r="R44" s="27" t="e">
        <f t="shared" si="61"/>
        <v>#REF!</v>
      </c>
      <c r="S44" s="27" t="e">
        <f t="shared" si="62"/>
        <v>#REF!</v>
      </c>
      <c r="T44" s="27" t="e">
        <f>附件1（2016年扶贫资金）!#REF!</f>
        <v>#REF!</v>
      </c>
      <c r="U44" s="27" t="e">
        <f>附件1（2016年扶贫资金）!#REF!</f>
        <v>#REF!</v>
      </c>
      <c r="V44" s="27" t="e">
        <f>附件1（2016年扶贫资金）!#REF!</f>
        <v>#REF!</v>
      </c>
      <c r="W44" s="9" t="e">
        <f t="shared" si="63"/>
        <v>#REF!</v>
      </c>
      <c r="X44" s="27" t="e">
        <f t="shared" si="64"/>
        <v>#REF!</v>
      </c>
      <c r="Y44" s="60" t="e">
        <f>附件2（2017年扶贫资金）!#REF!</f>
        <v>#REF!</v>
      </c>
      <c r="Z44" s="60" t="e">
        <f>附件2（2017年扶贫资金）!#REF!</f>
        <v>#REF!</v>
      </c>
      <c r="AA44" s="60" t="e">
        <f>附件2（2017年扶贫资金）!#REF!</f>
        <v>#REF!</v>
      </c>
      <c r="AB44" s="9" t="e">
        <f t="shared" si="65"/>
        <v>#REF!</v>
      </c>
      <c r="AC44" s="54" t="e">
        <f t="shared" si="66"/>
        <v>#REF!</v>
      </c>
      <c r="AD44" s="54" t="e">
        <f>附件3（2018年扶贫资金）!#REF!</f>
        <v>#REF!</v>
      </c>
      <c r="AE44" s="54" t="e">
        <f>附件3（2018年扶贫资金）!#REF!</f>
        <v>#REF!</v>
      </c>
      <c r="AF44" s="54" t="e">
        <f>附件3（2018年扶贫资金）!#REF!</f>
        <v>#REF!</v>
      </c>
      <c r="AG44" s="54" t="e">
        <f>附件3（2018年扶贫资金）!#REF!</f>
        <v>#REF!</v>
      </c>
      <c r="AH44" s="54" t="e">
        <f t="shared" si="67"/>
        <v>#REF!</v>
      </c>
      <c r="AI44" s="54" t="e">
        <f t="shared" si="68"/>
        <v>#REF!</v>
      </c>
      <c r="AJ44" s="54" t="e">
        <f t="shared" si="69"/>
        <v>#REF!</v>
      </c>
      <c r="AK44" s="54" t="e">
        <f t="shared" si="70"/>
        <v>#REF!</v>
      </c>
      <c r="AL44" s="9" t="e">
        <f t="shared" si="71"/>
        <v>#REF!</v>
      </c>
      <c r="AM44" s="27" t="e">
        <f t="shared" si="72"/>
        <v>#REF!</v>
      </c>
      <c r="AN44" s="27" t="e">
        <f t="shared" si="73"/>
        <v>#REF!</v>
      </c>
      <c r="AO44" s="27" t="e">
        <f t="shared" si="74"/>
        <v>#REF!</v>
      </c>
      <c r="AP44" s="27" t="e">
        <f t="shared" si="75"/>
        <v>#REF!</v>
      </c>
      <c r="AQ44" s="68"/>
    </row>
    <row r="45" spans="2:43" s="4" customFormat="1" ht="14.25">
      <c r="B45" s="32" t="s">
        <v>115</v>
      </c>
      <c r="C45" s="27" t="e">
        <f t="shared" si="55"/>
        <v>#REF!</v>
      </c>
      <c r="D45" s="27" t="e">
        <f>附件1（2016年扶贫资金）!#REF!</f>
        <v>#REF!</v>
      </c>
      <c r="E45" s="27" t="e">
        <f>附件1（2016年扶贫资金）!#REF!</f>
        <v>#REF!</v>
      </c>
      <c r="F45" s="27" t="e">
        <f>附件1（2016年扶贫资金）!#REF!</f>
        <v>#REF!</v>
      </c>
      <c r="G45" s="27" t="e">
        <f t="shared" si="56"/>
        <v>#REF!</v>
      </c>
      <c r="H45" s="27" t="e">
        <f>附件2（2017年扶贫资金）!#REF!</f>
        <v>#REF!</v>
      </c>
      <c r="I45" s="27" t="e">
        <f>附件2（2017年扶贫资金）!#REF!</f>
        <v>#REF!</v>
      </c>
      <c r="J45" s="27" t="e">
        <f>附件1（2016年扶贫资金）!#REF!</f>
        <v>#REF!</v>
      </c>
      <c r="K45" s="27" t="e">
        <f t="shared" si="57"/>
        <v>#REF!</v>
      </c>
      <c r="L45" s="27" t="e">
        <f>附件3（2018年扶贫资金）!#REF!</f>
        <v>#REF!</v>
      </c>
      <c r="M45" s="27" t="e">
        <f>附件3（2018年扶贫资金）!#REF!</f>
        <v>#REF!</v>
      </c>
      <c r="N45" s="27" t="e">
        <f>附件3（2018年扶贫资金）!#REF!</f>
        <v>#REF!</v>
      </c>
      <c r="O45" s="27" t="e">
        <f t="shared" si="58"/>
        <v>#REF!</v>
      </c>
      <c r="P45" s="27" t="e">
        <f t="shared" si="59"/>
        <v>#REF!</v>
      </c>
      <c r="Q45" s="27" t="e">
        <f t="shared" si="60"/>
        <v>#REF!</v>
      </c>
      <c r="R45" s="27" t="e">
        <f t="shared" si="61"/>
        <v>#REF!</v>
      </c>
      <c r="S45" s="27" t="e">
        <f t="shared" si="62"/>
        <v>#REF!</v>
      </c>
      <c r="T45" s="27" t="e">
        <f>附件1（2016年扶贫资金）!#REF!</f>
        <v>#REF!</v>
      </c>
      <c r="U45" s="27" t="e">
        <f>附件1（2016年扶贫资金）!#REF!</f>
        <v>#REF!</v>
      </c>
      <c r="V45" s="27" t="e">
        <f>附件1（2016年扶贫资金）!#REF!</f>
        <v>#REF!</v>
      </c>
      <c r="W45" s="9" t="e">
        <f t="shared" si="63"/>
        <v>#REF!</v>
      </c>
      <c r="X45" s="27" t="e">
        <f t="shared" si="64"/>
        <v>#REF!</v>
      </c>
      <c r="Y45" s="60" t="e">
        <f>附件2（2017年扶贫资金）!#REF!</f>
        <v>#REF!</v>
      </c>
      <c r="Z45" s="60" t="e">
        <f>附件2（2017年扶贫资金）!#REF!</f>
        <v>#REF!</v>
      </c>
      <c r="AA45" s="60" t="e">
        <f>附件2（2017年扶贫资金）!#REF!</f>
        <v>#REF!</v>
      </c>
      <c r="AB45" s="9" t="e">
        <f t="shared" si="65"/>
        <v>#REF!</v>
      </c>
      <c r="AC45" s="54" t="e">
        <f t="shared" si="66"/>
        <v>#REF!</v>
      </c>
      <c r="AD45" s="54" t="e">
        <f>附件3（2018年扶贫资金）!#REF!</f>
        <v>#REF!</v>
      </c>
      <c r="AE45" s="54" t="e">
        <f>附件3（2018年扶贫资金）!#REF!</f>
        <v>#REF!</v>
      </c>
      <c r="AF45" s="54" t="e">
        <f>附件3（2018年扶贫资金）!#REF!</f>
        <v>#REF!</v>
      </c>
      <c r="AG45" s="54" t="e">
        <f>附件3（2018年扶贫资金）!#REF!</f>
        <v>#REF!</v>
      </c>
      <c r="AH45" s="54" t="e">
        <f t="shared" si="67"/>
        <v>#REF!</v>
      </c>
      <c r="AI45" s="54" t="e">
        <f t="shared" si="68"/>
        <v>#REF!</v>
      </c>
      <c r="AJ45" s="54" t="e">
        <f t="shared" si="69"/>
        <v>#REF!</v>
      </c>
      <c r="AK45" s="54" t="e">
        <f t="shared" si="70"/>
        <v>#REF!</v>
      </c>
      <c r="AL45" s="9" t="e">
        <f t="shared" si="71"/>
        <v>#REF!</v>
      </c>
      <c r="AM45" s="27" t="e">
        <f t="shared" si="72"/>
        <v>#REF!</v>
      </c>
      <c r="AN45" s="27" t="e">
        <f t="shared" si="73"/>
        <v>#REF!</v>
      </c>
      <c r="AO45" s="27" t="e">
        <f t="shared" si="74"/>
        <v>#REF!</v>
      </c>
      <c r="AP45" s="27" t="e">
        <f t="shared" si="75"/>
        <v>#REF!</v>
      </c>
      <c r="AQ45" s="68"/>
    </row>
    <row r="46" spans="2:43" s="4" customFormat="1" ht="14.25">
      <c r="B46" s="32" t="s">
        <v>116</v>
      </c>
      <c r="C46" s="27" t="e">
        <f t="shared" si="55"/>
        <v>#REF!</v>
      </c>
      <c r="D46" s="27" t="e">
        <f>附件1（2016年扶贫资金）!#REF!</f>
        <v>#REF!</v>
      </c>
      <c r="E46" s="27" t="e">
        <f>附件1（2016年扶贫资金）!#REF!</f>
        <v>#REF!</v>
      </c>
      <c r="F46" s="27" t="e">
        <f>附件1（2016年扶贫资金）!#REF!</f>
        <v>#REF!</v>
      </c>
      <c r="G46" s="27" t="e">
        <f t="shared" si="56"/>
        <v>#REF!</v>
      </c>
      <c r="H46" s="27" t="e">
        <f>附件2（2017年扶贫资金）!#REF!</f>
        <v>#REF!</v>
      </c>
      <c r="I46" s="27" t="e">
        <f>附件2（2017年扶贫资金）!#REF!</f>
        <v>#REF!</v>
      </c>
      <c r="J46" s="27" t="e">
        <f>附件1（2016年扶贫资金）!#REF!</f>
        <v>#REF!</v>
      </c>
      <c r="K46" s="27" t="e">
        <f t="shared" si="57"/>
        <v>#REF!</v>
      </c>
      <c r="L46" s="27" t="e">
        <f>附件3（2018年扶贫资金）!#REF!</f>
        <v>#REF!</v>
      </c>
      <c r="M46" s="27" t="e">
        <f>附件3（2018年扶贫资金）!#REF!</f>
        <v>#REF!</v>
      </c>
      <c r="N46" s="27" t="e">
        <f>附件3（2018年扶贫资金）!#REF!</f>
        <v>#REF!</v>
      </c>
      <c r="O46" s="27" t="e">
        <f t="shared" si="58"/>
        <v>#REF!</v>
      </c>
      <c r="P46" s="27" t="e">
        <f t="shared" si="59"/>
        <v>#REF!</v>
      </c>
      <c r="Q46" s="27" t="e">
        <f t="shared" si="60"/>
        <v>#REF!</v>
      </c>
      <c r="R46" s="27" t="e">
        <f t="shared" si="61"/>
        <v>#REF!</v>
      </c>
      <c r="S46" s="27" t="e">
        <f t="shared" si="62"/>
        <v>#REF!</v>
      </c>
      <c r="T46" s="27" t="e">
        <f>附件1（2016年扶贫资金）!#REF!</f>
        <v>#REF!</v>
      </c>
      <c r="U46" s="27" t="e">
        <f>附件1（2016年扶贫资金）!#REF!</f>
        <v>#REF!</v>
      </c>
      <c r="V46" s="27" t="e">
        <f>附件1（2016年扶贫资金）!#REF!</f>
        <v>#REF!</v>
      </c>
      <c r="W46" s="9" t="e">
        <f t="shared" si="63"/>
        <v>#REF!</v>
      </c>
      <c r="X46" s="27" t="e">
        <f t="shared" si="64"/>
        <v>#REF!</v>
      </c>
      <c r="Y46" s="60" t="e">
        <f>附件2（2017年扶贫资金）!#REF!</f>
        <v>#REF!</v>
      </c>
      <c r="Z46" s="60" t="e">
        <f>附件2（2017年扶贫资金）!#REF!</f>
        <v>#REF!</v>
      </c>
      <c r="AA46" s="60" t="e">
        <f>附件2（2017年扶贫资金）!#REF!</f>
        <v>#REF!</v>
      </c>
      <c r="AB46" s="9" t="e">
        <f t="shared" si="65"/>
        <v>#REF!</v>
      </c>
      <c r="AC46" s="54" t="e">
        <f t="shared" si="66"/>
        <v>#REF!</v>
      </c>
      <c r="AD46" s="54" t="e">
        <f>附件3（2018年扶贫资金）!#REF!</f>
        <v>#REF!</v>
      </c>
      <c r="AE46" s="54" t="e">
        <f>附件3（2018年扶贫资金）!#REF!</f>
        <v>#REF!</v>
      </c>
      <c r="AF46" s="54" t="e">
        <f>附件3（2018年扶贫资金）!#REF!</f>
        <v>#REF!</v>
      </c>
      <c r="AG46" s="54" t="e">
        <f>附件3（2018年扶贫资金）!#REF!</f>
        <v>#REF!</v>
      </c>
      <c r="AH46" s="54" t="e">
        <f t="shared" si="67"/>
        <v>#REF!</v>
      </c>
      <c r="AI46" s="54" t="e">
        <f t="shared" si="68"/>
        <v>#REF!</v>
      </c>
      <c r="AJ46" s="54" t="e">
        <f t="shared" si="69"/>
        <v>#REF!</v>
      </c>
      <c r="AK46" s="54" t="e">
        <f t="shared" si="70"/>
        <v>#REF!</v>
      </c>
      <c r="AL46" s="9" t="e">
        <f t="shared" si="71"/>
        <v>#REF!</v>
      </c>
      <c r="AM46" s="27" t="e">
        <f t="shared" si="72"/>
        <v>#REF!</v>
      </c>
      <c r="AN46" s="27" t="e">
        <f t="shared" si="73"/>
        <v>#REF!</v>
      </c>
      <c r="AO46" s="27" t="e">
        <f t="shared" si="74"/>
        <v>#REF!</v>
      </c>
      <c r="AP46" s="27" t="e">
        <f t="shared" si="75"/>
        <v>#REF!</v>
      </c>
      <c r="AQ46" s="68"/>
    </row>
    <row r="47" spans="2:43" s="4" customFormat="1" ht="14.25">
      <c r="B47" s="32" t="s">
        <v>117</v>
      </c>
      <c r="C47" s="27" t="e">
        <f t="shared" si="55"/>
        <v>#REF!</v>
      </c>
      <c r="D47" s="27" t="e">
        <f>附件1（2016年扶贫资金）!#REF!</f>
        <v>#REF!</v>
      </c>
      <c r="E47" s="27" t="e">
        <f>附件1（2016年扶贫资金）!#REF!</f>
        <v>#REF!</v>
      </c>
      <c r="F47" s="27" t="e">
        <f>附件1（2016年扶贫资金）!#REF!</f>
        <v>#REF!</v>
      </c>
      <c r="G47" s="27" t="e">
        <f t="shared" si="56"/>
        <v>#REF!</v>
      </c>
      <c r="H47" s="27" t="e">
        <f>附件2（2017年扶贫资金）!#REF!</f>
        <v>#REF!</v>
      </c>
      <c r="I47" s="27" t="e">
        <f>附件2（2017年扶贫资金）!#REF!</f>
        <v>#REF!</v>
      </c>
      <c r="J47" s="27" t="e">
        <f>附件1（2016年扶贫资金）!#REF!</f>
        <v>#REF!</v>
      </c>
      <c r="K47" s="27" t="e">
        <f t="shared" si="57"/>
        <v>#REF!</v>
      </c>
      <c r="L47" s="27" t="e">
        <f>附件3（2018年扶贫资金）!#REF!</f>
        <v>#REF!</v>
      </c>
      <c r="M47" s="27" t="e">
        <f>附件3（2018年扶贫资金）!#REF!</f>
        <v>#REF!</v>
      </c>
      <c r="N47" s="27" t="e">
        <f>附件3（2018年扶贫资金）!#REF!</f>
        <v>#REF!</v>
      </c>
      <c r="O47" s="27" t="e">
        <f t="shared" si="58"/>
        <v>#REF!</v>
      </c>
      <c r="P47" s="27" t="e">
        <f t="shared" si="59"/>
        <v>#REF!</v>
      </c>
      <c r="Q47" s="27" t="e">
        <f t="shared" si="60"/>
        <v>#REF!</v>
      </c>
      <c r="R47" s="27" t="e">
        <f t="shared" si="61"/>
        <v>#REF!</v>
      </c>
      <c r="S47" s="27" t="e">
        <f t="shared" si="62"/>
        <v>#REF!</v>
      </c>
      <c r="T47" s="27" t="e">
        <f>附件1（2016年扶贫资金）!#REF!</f>
        <v>#REF!</v>
      </c>
      <c r="U47" s="27" t="e">
        <f>附件1（2016年扶贫资金）!#REF!</f>
        <v>#REF!</v>
      </c>
      <c r="V47" s="27" t="e">
        <f>附件1（2016年扶贫资金）!#REF!</f>
        <v>#REF!</v>
      </c>
      <c r="W47" s="9" t="e">
        <f t="shared" si="63"/>
        <v>#REF!</v>
      </c>
      <c r="X47" s="27" t="e">
        <f t="shared" si="64"/>
        <v>#REF!</v>
      </c>
      <c r="Y47" s="60" t="e">
        <f>附件2（2017年扶贫资金）!#REF!</f>
        <v>#REF!</v>
      </c>
      <c r="Z47" s="60" t="e">
        <f>附件2（2017年扶贫资金）!#REF!</f>
        <v>#REF!</v>
      </c>
      <c r="AA47" s="60" t="e">
        <f>附件2（2017年扶贫资金）!#REF!</f>
        <v>#REF!</v>
      </c>
      <c r="AB47" s="9" t="e">
        <f t="shared" si="65"/>
        <v>#REF!</v>
      </c>
      <c r="AC47" s="54" t="e">
        <f t="shared" si="66"/>
        <v>#REF!</v>
      </c>
      <c r="AD47" s="54" t="e">
        <f>附件3（2018年扶贫资金）!#REF!</f>
        <v>#REF!</v>
      </c>
      <c r="AE47" s="54" t="e">
        <f>附件3（2018年扶贫资金）!#REF!</f>
        <v>#REF!</v>
      </c>
      <c r="AF47" s="54" t="e">
        <f>附件3（2018年扶贫资金）!#REF!</f>
        <v>#REF!</v>
      </c>
      <c r="AG47" s="54" t="e">
        <f>附件3（2018年扶贫资金）!#REF!</f>
        <v>#REF!</v>
      </c>
      <c r="AH47" s="54" t="e">
        <f t="shared" si="67"/>
        <v>#REF!</v>
      </c>
      <c r="AI47" s="54" t="e">
        <f t="shared" si="68"/>
        <v>#REF!</v>
      </c>
      <c r="AJ47" s="54" t="e">
        <f t="shared" si="69"/>
        <v>#REF!</v>
      </c>
      <c r="AK47" s="54" t="e">
        <f t="shared" si="70"/>
        <v>#REF!</v>
      </c>
      <c r="AL47" s="9" t="e">
        <f t="shared" si="71"/>
        <v>#REF!</v>
      </c>
      <c r="AM47" s="27" t="e">
        <f t="shared" si="72"/>
        <v>#REF!</v>
      </c>
      <c r="AN47" s="27" t="e">
        <f t="shared" si="73"/>
        <v>#REF!</v>
      </c>
      <c r="AO47" s="27" t="e">
        <f t="shared" si="74"/>
        <v>#REF!</v>
      </c>
      <c r="AP47" s="27" t="e">
        <f t="shared" si="75"/>
        <v>#REF!</v>
      </c>
      <c r="AQ47" s="68"/>
    </row>
    <row r="48" spans="2:43" s="4" customFormat="1" ht="14.25">
      <c r="B48" s="34" t="s">
        <v>35</v>
      </c>
      <c r="C48" s="35" t="e">
        <f t="shared" si="55"/>
        <v>#REF!</v>
      </c>
      <c r="D48" s="35" t="e">
        <f>附件1（2016年扶贫资金）!#REF!</f>
        <v>#REF!</v>
      </c>
      <c r="E48" s="35" t="e">
        <f>附件1（2016年扶贫资金）!#REF!</f>
        <v>#REF!</v>
      </c>
      <c r="F48" s="35" t="e">
        <f>附件1（2016年扶贫资金）!#REF!</f>
        <v>#REF!</v>
      </c>
      <c r="G48" s="35" t="e">
        <f t="shared" si="56"/>
        <v>#REF!</v>
      </c>
      <c r="H48" s="35" t="e">
        <f>附件2（2017年扶贫资金）!#REF!</f>
        <v>#REF!</v>
      </c>
      <c r="I48" s="35" t="e">
        <f>附件2（2017年扶贫资金）!#REF!</f>
        <v>#REF!</v>
      </c>
      <c r="J48" s="35" t="e">
        <f>附件1（2016年扶贫资金）!#REF!</f>
        <v>#REF!</v>
      </c>
      <c r="K48" s="35" t="e">
        <f t="shared" si="57"/>
        <v>#REF!</v>
      </c>
      <c r="L48" s="35" t="e">
        <f>附件3（2018年扶贫资金）!#REF!</f>
        <v>#REF!</v>
      </c>
      <c r="M48" s="35" t="e">
        <f>附件3（2018年扶贫资金）!#REF!</f>
        <v>#REF!</v>
      </c>
      <c r="N48" s="35" t="e">
        <f>附件3（2018年扶贫资金）!#REF!</f>
        <v>#REF!</v>
      </c>
      <c r="O48" s="35" t="e">
        <f t="shared" si="58"/>
        <v>#REF!</v>
      </c>
      <c r="P48" s="35" t="e">
        <f t="shared" si="59"/>
        <v>#REF!</v>
      </c>
      <c r="Q48" s="35" t="e">
        <f t="shared" si="60"/>
        <v>#REF!</v>
      </c>
      <c r="R48" s="35" t="e">
        <f t="shared" si="61"/>
        <v>#REF!</v>
      </c>
      <c r="S48" s="35" t="e">
        <f t="shared" si="62"/>
        <v>#REF!</v>
      </c>
      <c r="T48" s="35" t="e">
        <f>附件1（2016年扶贫资金）!#REF!</f>
        <v>#REF!</v>
      </c>
      <c r="U48" s="35" t="e">
        <f>附件1（2016年扶贫资金）!#REF!</f>
        <v>#REF!</v>
      </c>
      <c r="V48" s="35" t="e">
        <f>附件1（2016年扶贫资金）!#REF!</f>
        <v>#REF!</v>
      </c>
      <c r="W48" s="48" t="e">
        <f t="shared" si="63"/>
        <v>#REF!</v>
      </c>
      <c r="X48" s="35" t="e">
        <f t="shared" si="64"/>
        <v>#REF!</v>
      </c>
      <c r="Y48" s="61" t="e">
        <f>附件2（2017年扶贫资金）!#REF!</f>
        <v>#REF!</v>
      </c>
      <c r="Z48" s="61" t="e">
        <f>附件2（2017年扶贫资金）!#REF!</f>
        <v>#REF!</v>
      </c>
      <c r="AA48" s="61" t="e">
        <f>附件2（2017年扶贫资金）!#REF!</f>
        <v>#REF!</v>
      </c>
      <c r="AB48" s="48" t="e">
        <f t="shared" si="65"/>
        <v>#REF!</v>
      </c>
      <c r="AC48" s="57" t="e">
        <f t="shared" si="66"/>
        <v>#REF!</v>
      </c>
      <c r="AD48" s="57" t="e">
        <f>附件3（2018年扶贫资金）!#REF!</f>
        <v>#REF!</v>
      </c>
      <c r="AE48" s="57" t="e">
        <f>附件3（2018年扶贫资金）!#REF!</f>
        <v>#REF!</v>
      </c>
      <c r="AF48" s="57" t="e">
        <f>附件3（2018年扶贫资金）!#REF!</f>
        <v>#REF!</v>
      </c>
      <c r="AG48" s="57" t="e">
        <f>附件3（2018年扶贫资金）!#REF!</f>
        <v>#REF!</v>
      </c>
      <c r="AH48" s="57" t="e">
        <f t="shared" si="67"/>
        <v>#REF!</v>
      </c>
      <c r="AI48" s="57" t="e">
        <f t="shared" si="68"/>
        <v>#REF!</v>
      </c>
      <c r="AJ48" s="57" t="e">
        <f t="shared" si="69"/>
        <v>#REF!</v>
      </c>
      <c r="AK48" s="57" t="e">
        <f t="shared" si="70"/>
        <v>#REF!</v>
      </c>
      <c r="AL48" s="48" t="e">
        <f t="shared" si="71"/>
        <v>#REF!</v>
      </c>
      <c r="AM48" s="35" t="e">
        <f t="shared" si="72"/>
        <v>#REF!</v>
      </c>
      <c r="AN48" s="35" t="e">
        <f t="shared" si="73"/>
        <v>#REF!</v>
      </c>
      <c r="AO48" s="35" t="e">
        <f t="shared" si="74"/>
        <v>#REF!</v>
      </c>
      <c r="AP48" s="35" t="e">
        <f t="shared" si="75"/>
        <v>#REF!</v>
      </c>
      <c r="AQ48" s="69"/>
    </row>
    <row r="49" spans="2:43" s="4" customFormat="1" ht="14.25">
      <c r="B49" s="38" t="s">
        <v>84</v>
      </c>
      <c r="C49" s="39" t="e">
        <f t="shared" si="55"/>
        <v>#REF!</v>
      </c>
      <c r="D49" s="39" t="e">
        <f>附件1（2016年扶贫资金）!#REF!</f>
        <v>#REF!</v>
      </c>
      <c r="E49" s="39" t="e">
        <f>附件1（2016年扶贫资金）!#REF!</f>
        <v>#REF!</v>
      </c>
      <c r="F49" s="39" t="e">
        <f>附件1（2016年扶贫资金）!#REF!</f>
        <v>#REF!</v>
      </c>
      <c r="G49" s="39" t="e">
        <f t="shared" si="56"/>
        <v>#REF!</v>
      </c>
      <c r="H49" s="39" t="e">
        <f>附件2（2017年扶贫资金）!#REF!</f>
        <v>#REF!</v>
      </c>
      <c r="I49" s="39" t="e">
        <f>附件2（2017年扶贫资金）!#REF!</f>
        <v>#REF!</v>
      </c>
      <c r="J49" s="39" t="e">
        <f>附件2（2017年扶贫资金）!#REF!</f>
        <v>#REF!</v>
      </c>
      <c r="K49" s="39" t="e">
        <f t="shared" si="57"/>
        <v>#REF!</v>
      </c>
      <c r="L49" s="39" t="e">
        <f>附件3（2018年扶贫资金）!#REF!</f>
        <v>#REF!</v>
      </c>
      <c r="M49" s="39" t="e">
        <f>附件3（2018年扶贫资金）!#REF!</f>
        <v>#REF!</v>
      </c>
      <c r="N49" s="39" t="e">
        <f>附件3（2018年扶贫资金）!#REF!</f>
        <v>#REF!</v>
      </c>
      <c r="O49" s="39" t="e">
        <f t="shared" si="58"/>
        <v>#REF!</v>
      </c>
      <c r="P49" s="39" t="e">
        <f t="shared" si="59"/>
        <v>#REF!</v>
      </c>
      <c r="Q49" s="39" t="e">
        <f t="shared" si="60"/>
        <v>#REF!</v>
      </c>
      <c r="R49" s="39" t="e">
        <f t="shared" si="61"/>
        <v>#REF!</v>
      </c>
      <c r="S49" s="39" t="e">
        <f t="shared" si="62"/>
        <v>#REF!</v>
      </c>
      <c r="T49" s="39" t="e">
        <f>附件1（2016年扶贫资金）!#REF!</f>
        <v>#REF!</v>
      </c>
      <c r="U49" s="39" t="e">
        <f>附件1（2016年扶贫资金）!#REF!</f>
        <v>#REF!</v>
      </c>
      <c r="V49" s="39" t="e">
        <f>附件1（2016年扶贫资金）!#REF!</f>
        <v>#REF!</v>
      </c>
      <c r="W49" s="50" t="e">
        <f t="shared" si="63"/>
        <v>#REF!</v>
      </c>
      <c r="X49" s="39" t="e">
        <f t="shared" si="64"/>
        <v>#REF!</v>
      </c>
      <c r="Y49" s="39" t="e">
        <f>附件2（2017年扶贫资金）!#REF!</f>
        <v>#REF!</v>
      </c>
      <c r="Z49" s="39" t="e">
        <f>附件2（2017年扶贫资金）!#REF!</f>
        <v>#REF!</v>
      </c>
      <c r="AA49" s="39" t="e">
        <f>附件2（2017年扶贫资金）!#REF!</f>
        <v>#REF!</v>
      </c>
      <c r="AB49" s="50" t="e">
        <f t="shared" si="65"/>
        <v>#REF!</v>
      </c>
      <c r="AC49" s="62" t="e">
        <f t="shared" si="66"/>
        <v>#REF!</v>
      </c>
      <c r="AD49" s="62" t="e">
        <f>附件3（2018年扶贫资金）!#REF!</f>
        <v>#REF!</v>
      </c>
      <c r="AE49" s="62" t="e">
        <f>附件3（2018年扶贫资金）!#REF!</f>
        <v>#REF!</v>
      </c>
      <c r="AF49" s="62" t="e">
        <f>附件3（2018年扶贫资金）!#REF!</f>
        <v>#REF!</v>
      </c>
      <c r="AG49" s="62" t="e">
        <f>附件3（2018年扶贫资金）!#REF!</f>
        <v>#REF!</v>
      </c>
      <c r="AH49" s="62" t="e">
        <f t="shared" si="67"/>
        <v>#REF!</v>
      </c>
      <c r="AI49" s="62" t="e">
        <f t="shared" si="68"/>
        <v>#REF!</v>
      </c>
      <c r="AJ49" s="62" t="e">
        <f t="shared" si="69"/>
        <v>#REF!</v>
      </c>
      <c r="AK49" s="62" t="e">
        <f t="shared" si="70"/>
        <v>#REF!</v>
      </c>
      <c r="AL49" s="50" t="e">
        <f t="shared" si="71"/>
        <v>#REF!</v>
      </c>
      <c r="AM49" s="39" t="e">
        <f t="shared" si="72"/>
        <v>#REF!</v>
      </c>
      <c r="AN49" s="39" t="e">
        <f t="shared" si="73"/>
        <v>#REF!</v>
      </c>
      <c r="AO49" s="39" t="e">
        <f t="shared" si="74"/>
        <v>#REF!</v>
      </c>
      <c r="AP49" s="39" t="e">
        <f t="shared" si="75"/>
        <v>#REF!</v>
      </c>
      <c r="AQ49" s="72">
        <v>8</v>
      </c>
    </row>
    <row r="50" spans="2:43" s="4" customFormat="1" ht="28.5">
      <c r="B50" s="33" t="s">
        <v>118</v>
      </c>
      <c r="C50" s="37" t="e">
        <f aca="true" t="shared" si="76" ref="C50:C58">D50+E50+F50</f>
        <v>#REF!</v>
      </c>
      <c r="D50" s="37" t="e">
        <f>附件1（2016年扶贫资金）!#REF!</f>
        <v>#REF!</v>
      </c>
      <c r="E50" s="37" t="e">
        <f>附件1（2016年扶贫资金）!#REF!</f>
        <v>#REF!</v>
      </c>
      <c r="F50" s="37" t="e">
        <f>附件1（2016年扶贫资金）!#REF!</f>
        <v>#REF!</v>
      </c>
      <c r="G50" s="37" t="e">
        <f aca="true" t="shared" si="77" ref="G50:G58">H50+I50+J50</f>
        <v>#REF!</v>
      </c>
      <c r="H50" s="37" t="e">
        <f>附件2（2017年扶贫资金）!#REF!</f>
        <v>#REF!</v>
      </c>
      <c r="I50" s="37" t="e">
        <f>附件2（2017年扶贫资金）!#REF!</f>
        <v>#REF!</v>
      </c>
      <c r="J50" s="37" t="e">
        <f>附件2（2017年扶贫资金）!#REF!</f>
        <v>#REF!</v>
      </c>
      <c r="K50" s="37" t="e">
        <f aca="true" t="shared" si="78" ref="K50:K58">L50+M50+N50</f>
        <v>#REF!</v>
      </c>
      <c r="L50" s="37" t="e">
        <f>附件3（2018年扶贫资金）!#REF!</f>
        <v>#REF!</v>
      </c>
      <c r="M50" s="37" t="e">
        <f>附件3（2018年扶贫资金）!#REF!</f>
        <v>#REF!</v>
      </c>
      <c r="N50" s="37" t="e">
        <f>附件3（2018年扶贫资金）!#REF!</f>
        <v>#REF!</v>
      </c>
      <c r="O50" s="37" t="e">
        <f aca="true" t="shared" si="79" ref="O50:O58">P50+Q50+R50</f>
        <v>#REF!</v>
      </c>
      <c r="P50" s="37" t="e">
        <f aca="true" t="shared" si="80" ref="P50:P58">D50+H50+L50</f>
        <v>#REF!</v>
      </c>
      <c r="Q50" s="37" t="e">
        <f aca="true" t="shared" si="81" ref="Q50:Q58">E50+I50+M50</f>
        <v>#REF!</v>
      </c>
      <c r="R50" s="37" t="e">
        <f aca="true" t="shared" si="82" ref="R50:R58">F50+J50+N50</f>
        <v>#REF!</v>
      </c>
      <c r="S50" s="37" t="e">
        <f aca="true" t="shared" si="83" ref="S50:S58">T50+U50+V50</f>
        <v>#REF!</v>
      </c>
      <c r="T50" s="37" t="e">
        <f>附件1（2016年扶贫资金）!#REF!</f>
        <v>#REF!</v>
      </c>
      <c r="U50" s="37" t="e">
        <f>附件1（2016年扶贫资金）!#REF!</f>
        <v>#REF!</v>
      </c>
      <c r="V50" s="37" t="e">
        <f>附件1（2016年扶贫资金）!#REF!</f>
        <v>#REF!</v>
      </c>
      <c r="W50" s="49" t="e">
        <f aca="true" t="shared" si="84" ref="W50:W58">S50/C50</f>
        <v>#REF!</v>
      </c>
      <c r="X50" s="37" t="e">
        <f aca="true" t="shared" si="85" ref="X50:X58">Y50+Z50+AA50</f>
        <v>#REF!</v>
      </c>
      <c r="Y50" s="37" t="e">
        <f>附件2（2017年扶贫资金）!#REF!</f>
        <v>#REF!</v>
      </c>
      <c r="Z50" s="37" t="e">
        <f>附件2（2017年扶贫资金）!#REF!</f>
        <v>#REF!</v>
      </c>
      <c r="AA50" s="37" t="e">
        <f>附件2（2017年扶贫资金）!#REF!</f>
        <v>#REF!</v>
      </c>
      <c r="AB50" s="49" t="e">
        <f aca="true" t="shared" si="86" ref="AB50:AB58">X50/G50</f>
        <v>#REF!</v>
      </c>
      <c r="AC50" s="58" t="e">
        <f aca="true" t="shared" si="87" ref="AC50:AC58">AD50+AE50+AF50</f>
        <v>#REF!</v>
      </c>
      <c r="AD50" s="58" t="e">
        <f>附件3（2018年扶贫资金）!#REF!</f>
        <v>#REF!</v>
      </c>
      <c r="AE50" s="58" t="e">
        <f>附件3（2018年扶贫资金）!#REF!</f>
        <v>#REF!</v>
      </c>
      <c r="AF50" s="58" t="e">
        <f>附件3（2018年扶贫资金）!#REF!</f>
        <v>#REF!</v>
      </c>
      <c r="AG50" s="58" t="e">
        <f>附件3（2018年扶贫资金）!#REF!</f>
        <v>#REF!</v>
      </c>
      <c r="AH50" s="58" t="e">
        <f aca="true" t="shared" si="88" ref="AH50:AH58">S50+X50+AC50</f>
        <v>#REF!</v>
      </c>
      <c r="AI50" s="58" t="e">
        <f aca="true" t="shared" si="89" ref="AI50:AI58">T50+Y50+AD50</f>
        <v>#REF!</v>
      </c>
      <c r="AJ50" s="58" t="e">
        <f aca="true" t="shared" si="90" ref="AJ50:AJ58">U50+Z50+AE50</f>
        <v>#REF!</v>
      </c>
      <c r="AK50" s="58" t="e">
        <f aca="true" t="shared" si="91" ref="AK50:AK58">V50+AA50+AF50</f>
        <v>#REF!</v>
      </c>
      <c r="AL50" s="49" t="e">
        <f aca="true" t="shared" si="92" ref="AL50:AL58">AH50/O50</f>
        <v>#REF!</v>
      </c>
      <c r="AM50" s="37" t="e">
        <f aca="true" t="shared" si="93" ref="AM50:AM58">O50-AH50</f>
        <v>#REF!</v>
      </c>
      <c r="AN50" s="37" t="e">
        <f aca="true" t="shared" si="94" ref="AN50:AN58">P50-AI50</f>
        <v>#REF!</v>
      </c>
      <c r="AO50" s="37" t="e">
        <f aca="true" t="shared" si="95" ref="AO50:AO58">Q50-AJ50</f>
        <v>#REF!</v>
      </c>
      <c r="AP50" s="37" t="e">
        <f aca="true" t="shared" si="96" ref="AP50:AP58">R50-AK50</f>
        <v>#REF!</v>
      </c>
      <c r="AQ50" s="73"/>
    </row>
    <row r="51" spans="2:43" s="4" customFormat="1" ht="14.25">
      <c r="B51" s="33" t="s">
        <v>119</v>
      </c>
      <c r="C51" s="37" t="e">
        <f t="shared" si="76"/>
        <v>#REF!</v>
      </c>
      <c r="D51" s="37" t="e">
        <f>附件1（2016年扶贫资金）!#REF!</f>
        <v>#REF!</v>
      </c>
      <c r="E51" s="37" t="e">
        <f>附件1（2016年扶贫资金）!#REF!</f>
        <v>#REF!</v>
      </c>
      <c r="F51" s="37" t="e">
        <f>附件1（2016年扶贫资金）!#REF!</f>
        <v>#REF!</v>
      </c>
      <c r="G51" s="37" t="e">
        <f t="shared" si="77"/>
        <v>#REF!</v>
      </c>
      <c r="H51" s="37" t="e">
        <f>附件2（2017年扶贫资金）!#REF!</f>
        <v>#REF!</v>
      </c>
      <c r="I51" s="37" t="e">
        <f>附件2（2017年扶贫资金）!#REF!</f>
        <v>#REF!</v>
      </c>
      <c r="J51" s="37" t="e">
        <f>附件2（2017年扶贫资金）!#REF!</f>
        <v>#REF!</v>
      </c>
      <c r="K51" s="37" t="e">
        <f t="shared" si="78"/>
        <v>#REF!</v>
      </c>
      <c r="L51" s="37" t="e">
        <f>附件3（2018年扶贫资金）!#REF!</f>
        <v>#REF!</v>
      </c>
      <c r="M51" s="37" t="e">
        <f>附件3（2018年扶贫资金）!#REF!</f>
        <v>#REF!</v>
      </c>
      <c r="N51" s="37" t="e">
        <f>附件3（2018年扶贫资金）!#REF!</f>
        <v>#REF!</v>
      </c>
      <c r="O51" s="37" t="e">
        <f t="shared" si="79"/>
        <v>#REF!</v>
      </c>
      <c r="P51" s="37" t="e">
        <f t="shared" si="80"/>
        <v>#REF!</v>
      </c>
      <c r="Q51" s="37" t="e">
        <f t="shared" si="81"/>
        <v>#REF!</v>
      </c>
      <c r="R51" s="37" t="e">
        <f t="shared" si="82"/>
        <v>#REF!</v>
      </c>
      <c r="S51" s="37" t="e">
        <f t="shared" si="83"/>
        <v>#REF!</v>
      </c>
      <c r="T51" s="37" t="e">
        <f>附件1（2016年扶贫资金）!#REF!</f>
        <v>#REF!</v>
      </c>
      <c r="U51" s="37" t="e">
        <f>附件1（2016年扶贫资金）!#REF!</f>
        <v>#REF!</v>
      </c>
      <c r="V51" s="37" t="e">
        <f>附件1（2016年扶贫资金）!#REF!</f>
        <v>#REF!</v>
      </c>
      <c r="W51" s="49" t="e">
        <f t="shared" si="84"/>
        <v>#REF!</v>
      </c>
      <c r="X51" s="37" t="e">
        <f t="shared" si="85"/>
        <v>#REF!</v>
      </c>
      <c r="Y51" s="37" t="e">
        <f>附件2（2017年扶贫资金）!#REF!</f>
        <v>#REF!</v>
      </c>
      <c r="Z51" s="37" t="e">
        <f>附件2（2017年扶贫资金）!#REF!</f>
        <v>#REF!</v>
      </c>
      <c r="AA51" s="37" t="e">
        <f>附件2（2017年扶贫资金）!#REF!</f>
        <v>#REF!</v>
      </c>
      <c r="AB51" s="49" t="e">
        <f t="shared" si="86"/>
        <v>#REF!</v>
      </c>
      <c r="AC51" s="58" t="e">
        <f t="shared" si="87"/>
        <v>#REF!</v>
      </c>
      <c r="AD51" s="58" t="e">
        <f>附件3（2018年扶贫资金）!#REF!</f>
        <v>#REF!</v>
      </c>
      <c r="AE51" s="58" t="e">
        <f>附件3（2018年扶贫资金）!#REF!</f>
        <v>#REF!</v>
      </c>
      <c r="AF51" s="58" t="e">
        <f>附件3（2018年扶贫资金）!#REF!</f>
        <v>#REF!</v>
      </c>
      <c r="AG51" s="58" t="e">
        <f>附件3（2018年扶贫资金）!#REF!</f>
        <v>#REF!</v>
      </c>
      <c r="AH51" s="58" t="e">
        <f t="shared" si="88"/>
        <v>#REF!</v>
      </c>
      <c r="AI51" s="58" t="e">
        <f t="shared" si="89"/>
        <v>#REF!</v>
      </c>
      <c r="AJ51" s="58" t="e">
        <f t="shared" si="90"/>
        <v>#REF!</v>
      </c>
      <c r="AK51" s="58" t="e">
        <f t="shared" si="91"/>
        <v>#REF!</v>
      </c>
      <c r="AL51" s="49" t="e">
        <f t="shared" si="92"/>
        <v>#REF!</v>
      </c>
      <c r="AM51" s="37" t="e">
        <f t="shared" si="93"/>
        <v>#REF!</v>
      </c>
      <c r="AN51" s="37" t="e">
        <f t="shared" si="94"/>
        <v>#REF!</v>
      </c>
      <c r="AO51" s="37" t="e">
        <f t="shared" si="95"/>
        <v>#REF!</v>
      </c>
      <c r="AP51" s="37" t="e">
        <f t="shared" si="96"/>
        <v>#REF!</v>
      </c>
      <c r="AQ51" s="73"/>
    </row>
    <row r="52" spans="2:43" s="4" customFormat="1" ht="14.25">
      <c r="B52" s="33" t="s">
        <v>120</v>
      </c>
      <c r="C52" s="37" t="e">
        <f t="shared" si="76"/>
        <v>#REF!</v>
      </c>
      <c r="D52" s="37" t="e">
        <f>附件1（2016年扶贫资金）!#REF!</f>
        <v>#REF!</v>
      </c>
      <c r="E52" s="37" t="e">
        <f>附件1（2016年扶贫资金）!#REF!</f>
        <v>#REF!</v>
      </c>
      <c r="F52" s="37" t="e">
        <f>附件1（2016年扶贫资金）!#REF!</f>
        <v>#REF!</v>
      </c>
      <c r="G52" s="37" t="e">
        <f t="shared" si="77"/>
        <v>#REF!</v>
      </c>
      <c r="H52" s="37" t="e">
        <f>附件2（2017年扶贫资金）!#REF!</f>
        <v>#REF!</v>
      </c>
      <c r="I52" s="37" t="e">
        <f>附件2（2017年扶贫资金）!#REF!</f>
        <v>#REF!</v>
      </c>
      <c r="J52" s="37" t="e">
        <f>附件2（2017年扶贫资金）!#REF!</f>
        <v>#REF!</v>
      </c>
      <c r="K52" s="37" t="e">
        <f t="shared" si="78"/>
        <v>#REF!</v>
      </c>
      <c r="L52" s="37" t="e">
        <f>附件3（2018年扶贫资金）!#REF!</f>
        <v>#REF!</v>
      </c>
      <c r="M52" s="37" t="e">
        <f>附件3（2018年扶贫资金）!#REF!</f>
        <v>#REF!</v>
      </c>
      <c r="N52" s="37" t="e">
        <f>附件3（2018年扶贫资金）!#REF!</f>
        <v>#REF!</v>
      </c>
      <c r="O52" s="37" t="e">
        <f t="shared" si="79"/>
        <v>#REF!</v>
      </c>
      <c r="P52" s="37" t="e">
        <f t="shared" si="80"/>
        <v>#REF!</v>
      </c>
      <c r="Q52" s="37" t="e">
        <f t="shared" si="81"/>
        <v>#REF!</v>
      </c>
      <c r="R52" s="37" t="e">
        <f t="shared" si="82"/>
        <v>#REF!</v>
      </c>
      <c r="S52" s="37" t="e">
        <f t="shared" si="83"/>
        <v>#REF!</v>
      </c>
      <c r="T52" s="37" t="e">
        <f>附件1（2016年扶贫资金）!#REF!</f>
        <v>#REF!</v>
      </c>
      <c r="U52" s="37" t="e">
        <f>附件1（2016年扶贫资金）!#REF!</f>
        <v>#REF!</v>
      </c>
      <c r="V52" s="37" t="e">
        <f>附件1（2016年扶贫资金）!#REF!</f>
        <v>#REF!</v>
      </c>
      <c r="W52" s="49" t="e">
        <f t="shared" si="84"/>
        <v>#REF!</v>
      </c>
      <c r="X52" s="37" t="e">
        <f t="shared" si="85"/>
        <v>#REF!</v>
      </c>
      <c r="Y52" s="37" t="e">
        <f>附件2（2017年扶贫资金）!#REF!</f>
        <v>#REF!</v>
      </c>
      <c r="Z52" s="37" t="e">
        <f>附件2（2017年扶贫资金）!#REF!</f>
        <v>#REF!</v>
      </c>
      <c r="AA52" s="37" t="e">
        <f>附件2（2017年扶贫资金）!#REF!</f>
        <v>#REF!</v>
      </c>
      <c r="AB52" s="49" t="e">
        <f t="shared" si="86"/>
        <v>#REF!</v>
      </c>
      <c r="AC52" s="58" t="e">
        <f t="shared" si="87"/>
        <v>#REF!</v>
      </c>
      <c r="AD52" s="58" t="e">
        <f>附件3（2018年扶贫资金）!#REF!</f>
        <v>#REF!</v>
      </c>
      <c r="AE52" s="58" t="e">
        <f>附件3（2018年扶贫资金）!#REF!</f>
        <v>#REF!</v>
      </c>
      <c r="AF52" s="58" t="e">
        <f>附件3（2018年扶贫资金）!#REF!</f>
        <v>#REF!</v>
      </c>
      <c r="AG52" s="58" t="e">
        <f>附件3（2018年扶贫资金）!#REF!</f>
        <v>#REF!</v>
      </c>
      <c r="AH52" s="58" t="e">
        <f t="shared" si="88"/>
        <v>#REF!</v>
      </c>
      <c r="AI52" s="58" t="e">
        <f t="shared" si="89"/>
        <v>#REF!</v>
      </c>
      <c r="AJ52" s="58" t="e">
        <f t="shared" si="90"/>
        <v>#REF!</v>
      </c>
      <c r="AK52" s="58" t="e">
        <f t="shared" si="91"/>
        <v>#REF!</v>
      </c>
      <c r="AL52" s="49" t="e">
        <f t="shared" si="92"/>
        <v>#REF!</v>
      </c>
      <c r="AM52" s="37" t="e">
        <f t="shared" si="93"/>
        <v>#REF!</v>
      </c>
      <c r="AN52" s="37" t="e">
        <f t="shared" si="94"/>
        <v>#REF!</v>
      </c>
      <c r="AO52" s="37" t="e">
        <f t="shared" si="95"/>
        <v>#REF!</v>
      </c>
      <c r="AP52" s="37" t="e">
        <f t="shared" si="96"/>
        <v>#REF!</v>
      </c>
      <c r="AQ52" s="73"/>
    </row>
    <row r="53" spans="2:43" s="4" customFormat="1" ht="14.25">
      <c r="B53" s="33" t="s">
        <v>121</v>
      </c>
      <c r="C53" s="37" t="e">
        <f t="shared" si="76"/>
        <v>#REF!</v>
      </c>
      <c r="D53" s="37" t="e">
        <f>附件1（2016年扶贫资金）!#REF!</f>
        <v>#REF!</v>
      </c>
      <c r="E53" s="37" t="e">
        <f>附件1（2016年扶贫资金）!#REF!</f>
        <v>#REF!</v>
      </c>
      <c r="F53" s="37" t="e">
        <f>附件1（2016年扶贫资金）!#REF!</f>
        <v>#REF!</v>
      </c>
      <c r="G53" s="37" t="e">
        <f t="shared" si="77"/>
        <v>#REF!</v>
      </c>
      <c r="H53" s="37" t="e">
        <f>附件2（2017年扶贫资金）!#REF!</f>
        <v>#REF!</v>
      </c>
      <c r="I53" s="37" t="e">
        <f>附件2（2017年扶贫资金）!#REF!</f>
        <v>#REF!</v>
      </c>
      <c r="J53" s="37" t="e">
        <f>附件2（2017年扶贫资金）!#REF!</f>
        <v>#REF!</v>
      </c>
      <c r="K53" s="37" t="e">
        <f t="shared" si="78"/>
        <v>#REF!</v>
      </c>
      <c r="L53" s="37" t="e">
        <f>附件3（2018年扶贫资金）!#REF!</f>
        <v>#REF!</v>
      </c>
      <c r="M53" s="37" t="e">
        <f>附件3（2018年扶贫资金）!#REF!</f>
        <v>#REF!</v>
      </c>
      <c r="N53" s="37" t="e">
        <f>附件3（2018年扶贫资金）!#REF!</f>
        <v>#REF!</v>
      </c>
      <c r="O53" s="37" t="e">
        <f t="shared" si="79"/>
        <v>#REF!</v>
      </c>
      <c r="P53" s="37" t="e">
        <f t="shared" si="80"/>
        <v>#REF!</v>
      </c>
      <c r="Q53" s="37" t="e">
        <f t="shared" si="81"/>
        <v>#REF!</v>
      </c>
      <c r="R53" s="37" t="e">
        <f t="shared" si="82"/>
        <v>#REF!</v>
      </c>
      <c r="S53" s="37" t="e">
        <f t="shared" si="83"/>
        <v>#REF!</v>
      </c>
      <c r="T53" s="37" t="e">
        <f>附件1（2016年扶贫资金）!#REF!</f>
        <v>#REF!</v>
      </c>
      <c r="U53" s="37" t="e">
        <f>附件1（2016年扶贫资金）!#REF!</f>
        <v>#REF!</v>
      </c>
      <c r="V53" s="37" t="e">
        <f>附件1（2016年扶贫资金）!#REF!</f>
        <v>#REF!</v>
      </c>
      <c r="W53" s="49" t="e">
        <f t="shared" si="84"/>
        <v>#REF!</v>
      </c>
      <c r="X53" s="37" t="e">
        <f t="shared" si="85"/>
        <v>#REF!</v>
      </c>
      <c r="Y53" s="37" t="e">
        <f>附件2（2017年扶贫资金）!#REF!</f>
        <v>#REF!</v>
      </c>
      <c r="Z53" s="37" t="e">
        <f>附件2（2017年扶贫资金）!#REF!</f>
        <v>#REF!</v>
      </c>
      <c r="AA53" s="37" t="e">
        <f>附件2（2017年扶贫资金）!#REF!</f>
        <v>#REF!</v>
      </c>
      <c r="AB53" s="49" t="e">
        <f t="shared" si="86"/>
        <v>#REF!</v>
      </c>
      <c r="AC53" s="58" t="e">
        <f t="shared" si="87"/>
        <v>#REF!</v>
      </c>
      <c r="AD53" s="58" t="e">
        <f>附件3（2018年扶贫资金）!#REF!</f>
        <v>#REF!</v>
      </c>
      <c r="AE53" s="58" t="e">
        <f>附件3（2018年扶贫资金）!#REF!</f>
        <v>#REF!</v>
      </c>
      <c r="AF53" s="58" t="e">
        <f>附件3（2018年扶贫资金）!#REF!</f>
        <v>#REF!</v>
      </c>
      <c r="AG53" s="58" t="e">
        <f>附件3（2018年扶贫资金）!#REF!</f>
        <v>#REF!</v>
      </c>
      <c r="AH53" s="58" t="e">
        <f t="shared" si="88"/>
        <v>#REF!</v>
      </c>
      <c r="AI53" s="58" t="e">
        <f t="shared" si="89"/>
        <v>#REF!</v>
      </c>
      <c r="AJ53" s="58" t="e">
        <f t="shared" si="90"/>
        <v>#REF!</v>
      </c>
      <c r="AK53" s="58" t="e">
        <f t="shared" si="91"/>
        <v>#REF!</v>
      </c>
      <c r="AL53" s="49" t="e">
        <f t="shared" si="92"/>
        <v>#REF!</v>
      </c>
      <c r="AM53" s="37" t="e">
        <f t="shared" si="93"/>
        <v>#REF!</v>
      </c>
      <c r="AN53" s="37" t="e">
        <f t="shared" si="94"/>
        <v>#REF!</v>
      </c>
      <c r="AO53" s="37" t="e">
        <f t="shared" si="95"/>
        <v>#REF!</v>
      </c>
      <c r="AP53" s="37" t="e">
        <f t="shared" si="96"/>
        <v>#REF!</v>
      </c>
      <c r="AQ53" s="73"/>
    </row>
    <row r="54" spans="2:43" s="4" customFormat="1" ht="14.25">
      <c r="B54" s="33" t="s">
        <v>122</v>
      </c>
      <c r="C54" s="37" t="e">
        <f t="shared" si="76"/>
        <v>#REF!</v>
      </c>
      <c r="D54" s="37" t="e">
        <f>附件1（2016年扶贫资金）!#REF!</f>
        <v>#REF!</v>
      </c>
      <c r="E54" s="37" t="e">
        <f>附件1（2016年扶贫资金）!#REF!</f>
        <v>#REF!</v>
      </c>
      <c r="F54" s="37" t="e">
        <f>附件1（2016年扶贫资金）!#REF!</f>
        <v>#REF!</v>
      </c>
      <c r="G54" s="37" t="e">
        <f t="shared" si="77"/>
        <v>#REF!</v>
      </c>
      <c r="H54" s="37" t="e">
        <f>附件2（2017年扶贫资金）!#REF!</f>
        <v>#REF!</v>
      </c>
      <c r="I54" s="37" t="e">
        <f>附件2（2017年扶贫资金）!#REF!</f>
        <v>#REF!</v>
      </c>
      <c r="J54" s="37" t="e">
        <f>附件2（2017年扶贫资金）!#REF!</f>
        <v>#REF!</v>
      </c>
      <c r="K54" s="37" t="e">
        <f t="shared" si="78"/>
        <v>#REF!</v>
      </c>
      <c r="L54" s="37" t="e">
        <f>附件3（2018年扶贫资金）!#REF!</f>
        <v>#REF!</v>
      </c>
      <c r="M54" s="37" t="e">
        <f>附件3（2018年扶贫资金）!#REF!</f>
        <v>#REF!</v>
      </c>
      <c r="N54" s="37" t="e">
        <f>附件3（2018年扶贫资金）!#REF!</f>
        <v>#REF!</v>
      </c>
      <c r="O54" s="37" t="e">
        <f t="shared" si="79"/>
        <v>#REF!</v>
      </c>
      <c r="P54" s="37" t="e">
        <f t="shared" si="80"/>
        <v>#REF!</v>
      </c>
      <c r="Q54" s="37" t="e">
        <f t="shared" si="81"/>
        <v>#REF!</v>
      </c>
      <c r="R54" s="37" t="e">
        <f t="shared" si="82"/>
        <v>#REF!</v>
      </c>
      <c r="S54" s="37" t="e">
        <f t="shared" si="83"/>
        <v>#REF!</v>
      </c>
      <c r="T54" s="37" t="e">
        <f>附件1（2016年扶贫资金）!#REF!</f>
        <v>#REF!</v>
      </c>
      <c r="U54" s="37" t="e">
        <f>附件1（2016年扶贫资金）!#REF!</f>
        <v>#REF!</v>
      </c>
      <c r="V54" s="37" t="e">
        <f>附件1（2016年扶贫资金）!#REF!</f>
        <v>#REF!</v>
      </c>
      <c r="W54" s="49" t="e">
        <f t="shared" si="84"/>
        <v>#REF!</v>
      </c>
      <c r="X54" s="37" t="e">
        <f t="shared" si="85"/>
        <v>#REF!</v>
      </c>
      <c r="Y54" s="37" t="e">
        <f>附件2（2017年扶贫资金）!#REF!</f>
        <v>#REF!</v>
      </c>
      <c r="Z54" s="37" t="e">
        <f>附件2（2017年扶贫资金）!#REF!</f>
        <v>#REF!</v>
      </c>
      <c r="AA54" s="37" t="e">
        <f>附件2（2017年扶贫资金）!#REF!</f>
        <v>#REF!</v>
      </c>
      <c r="AB54" s="49" t="e">
        <f t="shared" si="86"/>
        <v>#REF!</v>
      </c>
      <c r="AC54" s="58" t="e">
        <f t="shared" si="87"/>
        <v>#REF!</v>
      </c>
      <c r="AD54" s="58" t="e">
        <f>附件3（2018年扶贫资金）!#REF!</f>
        <v>#REF!</v>
      </c>
      <c r="AE54" s="58" t="e">
        <f>附件3（2018年扶贫资金）!#REF!</f>
        <v>#REF!</v>
      </c>
      <c r="AF54" s="58" t="e">
        <f>附件3（2018年扶贫资金）!#REF!</f>
        <v>#REF!</v>
      </c>
      <c r="AG54" s="58" t="e">
        <f>附件3（2018年扶贫资金）!#REF!</f>
        <v>#REF!</v>
      </c>
      <c r="AH54" s="58" t="e">
        <f t="shared" si="88"/>
        <v>#REF!</v>
      </c>
      <c r="AI54" s="58" t="e">
        <f t="shared" si="89"/>
        <v>#REF!</v>
      </c>
      <c r="AJ54" s="58" t="e">
        <f t="shared" si="90"/>
        <v>#REF!</v>
      </c>
      <c r="AK54" s="58" t="e">
        <f t="shared" si="91"/>
        <v>#REF!</v>
      </c>
      <c r="AL54" s="49" t="e">
        <f t="shared" si="92"/>
        <v>#REF!</v>
      </c>
      <c r="AM54" s="37" t="e">
        <f t="shared" si="93"/>
        <v>#REF!</v>
      </c>
      <c r="AN54" s="37" t="e">
        <f t="shared" si="94"/>
        <v>#REF!</v>
      </c>
      <c r="AO54" s="37" t="e">
        <f t="shared" si="95"/>
        <v>#REF!</v>
      </c>
      <c r="AP54" s="37" t="e">
        <f t="shared" si="96"/>
        <v>#REF!</v>
      </c>
      <c r="AQ54" s="73"/>
    </row>
    <row r="55" spans="2:43" s="4" customFormat="1" ht="14.25">
      <c r="B55" s="33" t="s">
        <v>123</v>
      </c>
      <c r="C55" s="37" t="e">
        <f t="shared" si="76"/>
        <v>#REF!</v>
      </c>
      <c r="D55" s="37" t="e">
        <f>附件1（2016年扶贫资金）!#REF!</f>
        <v>#REF!</v>
      </c>
      <c r="E55" s="37" t="e">
        <f>附件1（2016年扶贫资金）!#REF!</f>
        <v>#REF!</v>
      </c>
      <c r="F55" s="37" t="e">
        <f>附件1（2016年扶贫资金）!#REF!</f>
        <v>#REF!</v>
      </c>
      <c r="G55" s="37" t="e">
        <f t="shared" si="77"/>
        <v>#REF!</v>
      </c>
      <c r="H55" s="37" t="e">
        <f>附件2（2017年扶贫资金）!#REF!</f>
        <v>#REF!</v>
      </c>
      <c r="I55" s="37" t="e">
        <f>附件2（2017年扶贫资金）!#REF!</f>
        <v>#REF!</v>
      </c>
      <c r="J55" s="37" t="e">
        <f>附件2（2017年扶贫资金）!#REF!</f>
        <v>#REF!</v>
      </c>
      <c r="K55" s="37" t="e">
        <f t="shared" si="78"/>
        <v>#REF!</v>
      </c>
      <c r="L55" s="37" t="e">
        <f>附件3（2018年扶贫资金）!#REF!</f>
        <v>#REF!</v>
      </c>
      <c r="M55" s="37" t="e">
        <f>附件3（2018年扶贫资金）!#REF!</f>
        <v>#REF!</v>
      </c>
      <c r="N55" s="37" t="e">
        <f>附件3（2018年扶贫资金）!#REF!</f>
        <v>#REF!</v>
      </c>
      <c r="O55" s="37" t="e">
        <f t="shared" si="79"/>
        <v>#REF!</v>
      </c>
      <c r="P55" s="37" t="e">
        <f t="shared" si="80"/>
        <v>#REF!</v>
      </c>
      <c r="Q55" s="37" t="e">
        <f t="shared" si="81"/>
        <v>#REF!</v>
      </c>
      <c r="R55" s="37" t="e">
        <f t="shared" si="82"/>
        <v>#REF!</v>
      </c>
      <c r="S55" s="37" t="e">
        <f t="shared" si="83"/>
        <v>#REF!</v>
      </c>
      <c r="T55" s="37" t="e">
        <f>附件1（2016年扶贫资金）!#REF!</f>
        <v>#REF!</v>
      </c>
      <c r="U55" s="37" t="e">
        <f>附件1（2016年扶贫资金）!#REF!</f>
        <v>#REF!</v>
      </c>
      <c r="V55" s="37" t="e">
        <f>附件1（2016年扶贫资金）!#REF!</f>
        <v>#REF!</v>
      </c>
      <c r="W55" s="49" t="e">
        <f t="shared" si="84"/>
        <v>#REF!</v>
      </c>
      <c r="X55" s="37" t="e">
        <f t="shared" si="85"/>
        <v>#REF!</v>
      </c>
      <c r="Y55" s="37" t="e">
        <f>附件2（2017年扶贫资金）!#REF!</f>
        <v>#REF!</v>
      </c>
      <c r="Z55" s="37" t="e">
        <f>附件2（2017年扶贫资金）!#REF!</f>
        <v>#REF!</v>
      </c>
      <c r="AA55" s="37" t="e">
        <f>附件2（2017年扶贫资金）!#REF!</f>
        <v>#REF!</v>
      </c>
      <c r="AB55" s="49" t="e">
        <f t="shared" si="86"/>
        <v>#REF!</v>
      </c>
      <c r="AC55" s="58" t="e">
        <f t="shared" si="87"/>
        <v>#REF!</v>
      </c>
      <c r="AD55" s="58" t="e">
        <f>附件3（2018年扶贫资金）!#REF!</f>
        <v>#REF!</v>
      </c>
      <c r="AE55" s="58" t="e">
        <f>附件3（2018年扶贫资金）!#REF!</f>
        <v>#REF!</v>
      </c>
      <c r="AF55" s="58" t="e">
        <f>附件3（2018年扶贫资金）!#REF!</f>
        <v>#REF!</v>
      </c>
      <c r="AG55" s="58" t="e">
        <f>附件3（2018年扶贫资金）!#REF!</f>
        <v>#REF!</v>
      </c>
      <c r="AH55" s="58" t="e">
        <f t="shared" si="88"/>
        <v>#REF!</v>
      </c>
      <c r="AI55" s="58" t="e">
        <f t="shared" si="89"/>
        <v>#REF!</v>
      </c>
      <c r="AJ55" s="58" t="e">
        <f t="shared" si="90"/>
        <v>#REF!</v>
      </c>
      <c r="AK55" s="58" t="e">
        <f t="shared" si="91"/>
        <v>#REF!</v>
      </c>
      <c r="AL55" s="49" t="e">
        <f t="shared" si="92"/>
        <v>#REF!</v>
      </c>
      <c r="AM55" s="37" t="e">
        <f t="shared" si="93"/>
        <v>#REF!</v>
      </c>
      <c r="AN55" s="37" t="e">
        <f t="shared" si="94"/>
        <v>#REF!</v>
      </c>
      <c r="AO55" s="37" t="e">
        <f t="shared" si="95"/>
        <v>#REF!</v>
      </c>
      <c r="AP55" s="37" t="e">
        <f t="shared" si="96"/>
        <v>#REF!</v>
      </c>
      <c r="AQ55" s="73"/>
    </row>
    <row r="56" spans="2:43" s="4" customFormat="1" ht="14.25">
      <c r="B56" s="40" t="s">
        <v>124</v>
      </c>
      <c r="C56" s="37" t="e">
        <f t="shared" si="76"/>
        <v>#REF!</v>
      </c>
      <c r="D56" s="37" t="e">
        <f>附件1（2016年扶贫资金）!#REF!</f>
        <v>#REF!</v>
      </c>
      <c r="E56" s="37" t="e">
        <f>附件1（2016年扶贫资金）!#REF!</f>
        <v>#REF!</v>
      </c>
      <c r="F56" s="37" t="e">
        <f>附件1（2016年扶贫资金）!#REF!</f>
        <v>#REF!</v>
      </c>
      <c r="G56" s="37" t="e">
        <f t="shared" si="77"/>
        <v>#REF!</v>
      </c>
      <c r="H56" s="37" t="e">
        <f>附件2（2017年扶贫资金）!#REF!</f>
        <v>#REF!</v>
      </c>
      <c r="I56" s="37" t="e">
        <f>附件2（2017年扶贫资金）!#REF!</f>
        <v>#REF!</v>
      </c>
      <c r="J56" s="37" t="e">
        <f>附件2（2017年扶贫资金）!#REF!</f>
        <v>#REF!</v>
      </c>
      <c r="K56" s="37" t="e">
        <f t="shared" si="78"/>
        <v>#REF!</v>
      </c>
      <c r="L56" s="37" t="e">
        <f>附件3（2018年扶贫资金）!#REF!</f>
        <v>#REF!</v>
      </c>
      <c r="M56" s="37" t="e">
        <f>附件3（2018年扶贫资金）!#REF!</f>
        <v>#REF!</v>
      </c>
      <c r="N56" s="37" t="e">
        <f>附件3（2018年扶贫资金）!#REF!</f>
        <v>#REF!</v>
      </c>
      <c r="O56" s="37" t="e">
        <f t="shared" si="79"/>
        <v>#REF!</v>
      </c>
      <c r="P56" s="37" t="e">
        <f t="shared" si="80"/>
        <v>#REF!</v>
      </c>
      <c r="Q56" s="37" t="e">
        <f t="shared" si="81"/>
        <v>#REF!</v>
      </c>
      <c r="R56" s="37" t="e">
        <f t="shared" si="82"/>
        <v>#REF!</v>
      </c>
      <c r="S56" s="37" t="e">
        <f t="shared" si="83"/>
        <v>#REF!</v>
      </c>
      <c r="T56" s="37" t="e">
        <f>附件1（2016年扶贫资金）!#REF!</f>
        <v>#REF!</v>
      </c>
      <c r="U56" s="37" t="e">
        <f>附件1（2016年扶贫资金）!#REF!</f>
        <v>#REF!</v>
      </c>
      <c r="V56" s="37" t="e">
        <f>附件1（2016年扶贫资金）!#REF!</f>
        <v>#REF!</v>
      </c>
      <c r="W56" s="49" t="e">
        <f t="shared" si="84"/>
        <v>#REF!</v>
      </c>
      <c r="X56" s="37" t="e">
        <f t="shared" si="85"/>
        <v>#REF!</v>
      </c>
      <c r="Y56" s="37" t="e">
        <f>附件2（2017年扶贫资金）!#REF!</f>
        <v>#REF!</v>
      </c>
      <c r="Z56" s="37" t="e">
        <f>附件2（2017年扶贫资金）!#REF!</f>
        <v>#REF!</v>
      </c>
      <c r="AA56" s="37" t="e">
        <f>附件2（2017年扶贫资金）!#REF!</f>
        <v>#REF!</v>
      </c>
      <c r="AB56" s="49" t="e">
        <f t="shared" si="86"/>
        <v>#REF!</v>
      </c>
      <c r="AC56" s="58" t="e">
        <f t="shared" si="87"/>
        <v>#REF!</v>
      </c>
      <c r="AD56" s="58" t="e">
        <f>附件3（2018年扶贫资金）!#REF!</f>
        <v>#REF!</v>
      </c>
      <c r="AE56" s="58" t="e">
        <f>附件3（2018年扶贫资金）!#REF!</f>
        <v>#REF!</v>
      </c>
      <c r="AF56" s="58" t="e">
        <f>附件3（2018年扶贫资金）!#REF!</f>
        <v>#REF!</v>
      </c>
      <c r="AG56" s="58" t="e">
        <f>附件3（2018年扶贫资金）!#REF!</f>
        <v>#REF!</v>
      </c>
      <c r="AH56" s="58" t="e">
        <f t="shared" si="88"/>
        <v>#REF!</v>
      </c>
      <c r="AI56" s="58" t="e">
        <f t="shared" si="89"/>
        <v>#REF!</v>
      </c>
      <c r="AJ56" s="58" t="e">
        <f t="shared" si="90"/>
        <v>#REF!</v>
      </c>
      <c r="AK56" s="58" t="e">
        <f t="shared" si="91"/>
        <v>#REF!</v>
      </c>
      <c r="AL56" s="49" t="e">
        <f t="shared" si="92"/>
        <v>#REF!</v>
      </c>
      <c r="AM56" s="37" t="e">
        <f t="shared" si="93"/>
        <v>#REF!</v>
      </c>
      <c r="AN56" s="37" t="e">
        <f t="shared" si="94"/>
        <v>#REF!</v>
      </c>
      <c r="AO56" s="37" t="e">
        <f t="shared" si="95"/>
        <v>#REF!</v>
      </c>
      <c r="AP56" s="37" t="e">
        <f t="shared" si="96"/>
        <v>#REF!</v>
      </c>
      <c r="AQ56" s="73"/>
    </row>
    <row r="57" spans="2:43" s="4" customFormat="1" ht="14.25">
      <c r="B57" s="41" t="s">
        <v>35</v>
      </c>
      <c r="C57" s="42" t="e">
        <f t="shared" si="76"/>
        <v>#REF!</v>
      </c>
      <c r="D57" s="42" t="e">
        <f>附件1（2016年扶贫资金）!#REF!</f>
        <v>#REF!</v>
      </c>
      <c r="E57" s="42" t="e">
        <f>附件1（2016年扶贫资金）!#REF!</f>
        <v>#REF!</v>
      </c>
      <c r="F57" s="42" t="e">
        <f>附件1（2016年扶贫资金）!#REF!</f>
        <v>#REF!</v>
      </c>
      <c r="G57" s="42" t="e">
        <f t="shared" si="77"/>
        <v>#REF!</v>
      </c>
      <c r="H57" s="42" t="e">
        <f>附件2（2017年扶贫资金）!#REF!</f>
        <v>#REF!</v>
      </c>
      <c r="I57" s="42" t="e">
        <f>附件2（2017年扶贫资金）!#REF!</f>
        <v>#REF!</v>
      </c>
      <c r="J57" s="42" t="e">
        <f>附件2（2017年扶贫资金）!#REF!</f>
        <v>#REF!</v>
      </c>
      <c r="K57" s="42" t="e">
        <f t="shared" si="78"/>
        <v>#REF!</v>
      </c>
      <c r="L57" s="42" t="e">
        <f>附件3（2018年扶贫资金）!#REF!</f>
        <v>#REF!</v>
      </c>
      <c r="M57" s="42" t="e">
        <f>附件3（2018年扶贫资金）!#REF!</f>
        <v>#REF!</v>
      </c>
      <c r="N57" s="42" t="e">
        <f>附件3（2018年扶贫资金）!#REF!</f>
        <v>#REF!</v>
      </c>
      <c r="O57" s="42" t="e">
        <f t="shared" si="79"/>
        <v>#REF!</v>
      </c>
      <c r="P57" s="42" t="e">
        <f t="shared" si="80"/>
        <v>#REF!</v>
      </c>
      <c r="Q57" s="42" t="e">
        <f t="shared" si="81"/>
        <v>#REF!</v>
      </c>
      <c r="R57" s="42" t="e">
        <f t="shared" si="82"/>
        <v>#REF!</v>
      </c>
      <c r="S57" s="42" t="e">
        <f t="shared" si="83"/>
        <v>#REF!</v>
      </c>
      <c r="T57" s="42" t="e">
        <f>附件1（2016年扶贫资金）!#REF!</f>
        <v>#REF!</v>
      </c>
      <c r="U57" s="42" t="e">
        <f>附件1（2016年扶贫资金）!#REF!</f>
        <v>#REF!</v>
      </c>
      <c r="V57" s="42" t="e">
        <f>附件1（2016年扶贫资金）!#REF!</f>
        <v>#REF!</v>
      </c>
      <c r="W57" s="51" t="e">
        <f t="shared" si="84"/>
        <v>#REF!</v>
      </c>
      <c r="X57" s="42" t="e">
        <f t="shared" si="85"/>
        <v>#REF!</v>
      </c>
      <c r="Y57" s="42" t="e">
        <f>附件2（2017年扶贫资金）!#REF!</f>
        <v>#REF!</v>
      </c>
      <c r="Z57" s="42" t="e">
        <f>附件2（2017年扶贫资金）!#REF!</f>
        <v>#REF!</v>
      </c>
      <c r="AA57" s="42" t="e">
        <f>附件2（2017年扶贫资金）!#REF!</f>
        <v>#REF!</v>
      </c>
      <c r="AB57" s="51" t="e">
        <f t="shared" si="86"/>
        <v>#REF!</v>
      </c>
      <c r="AC57" s="63" t="e">
        <f t="shared" si="87"/>
        <v>#REF!</v>
      </c>
      <c r="AD57" s="63" t="e">
        <f>附件3（2018年扶贫资金）!#REF!</f>
        <v>#REF!</v>
      </c>
      <c r="AE57" s="63" t="e">
        <f>附件3（2018年扶贫资金）!#REF!</f>
        <v>#REF!</v>
      </c>
      <c r="AF57" s="63" t="e">
        <f>附件3（2018年扶贫资金）!#REF!</f>
        <v>#REF!</v>
      </c>
      <c r="AG57" s="63" t="e">
        <f>附件3（2018年扶贫资金）!#REF!</f>
        <v>#REF!</v>
      </c>
      <c r="AH57" s="63" t="e">
        <f t="shared" si="88"/>
        <v>#REF!</v>
      </c>
      <c r="AI57" s="63" t="e">
        <f t="shared" si="89"/>
        <v>#REF!</v>
      </c>
      <c r="AJ57" s="63" t="e">
        <f t="shared" si="90"/>
        <v>#REF!</v>
      </c>
      <c r="AK57" s="63" t="e">
        <f t="shared" si="91"/>
        <v>#REF!</v>
      </c>
      <c r="AL57" s="51" t="e">
        <f t="shared" si="92"/>
        <v>#REF!</v>
      </c>
      <c r="AM57" s="42" t="e">
        <f t="shared" si="93"/>
        <v>#REF!</v>
      </c>
      <c r="AN57" s="42" t="e">
        <f t="shared" si="94"/>
        <v>#REF!</v>
      </c>
      <c r="AO57" s="42" t="e">
        <f t="shared" si="95"/>
        <v>#REF!</v>
      </c>
      <c r="AP57" s="42" t="e">
        <f t="shared" si="96"/>
        <v>#REF!</v>
      </c>
      <c r="AQ57" s="74"/>
    </row>
    <row r="58" spans="2:43" s="4" customFormat="1" ht="14.25">
      <c r="B58" s="30" t="s">
        <v>83</v>
      </c>
      <c r="C58" s="31" t="e">
        <f t="shared" si="76"/>
        <v>#REF!</v>
      </c>
      <c r="D58" s="31" t="e">
        <f>附件1（2016年扶贫资金）!#REF!</f>
        <v>#REF!</v>
      </c>
      <c r="E58" s="31" t="e">
        <f>附件1（2016年扶贫资金）!#REF!</f>
        <v>#REF!</v>
      </c>
      <c r="F58" s="31" t="e">
        <f>附件1（2016年扶贫资金）!#REF!</f>
        <v>#REF!</v>
      </c>
      <c r="G58" s="31" t="e">
        <f t="shared" si="77"/>
        <v>#REF!</v>
      </c>
      <c r="H58" s="31" t="e">
        <f>附件2（2017年扶贫资金）!#REF!</f>
        <v>#REF!</v>
      </c>
      <c r="I58" s="31" t="e">
        <f>附件2（2017年扶贫资金）!#REF!</f>
        <v>#REF!</v>
      </c>
      <c r="J58" s="31" t="e">
        <f>附件2（2017年扶贫资金）!#REF!</f>
        <v>#REF!</v>
      </c>
      <c r="K58" s="31" t="e">
        <f t="shared" si="78"/>
        <v>#REF!</v>
      </c>
      <c r="L58" s="31" t="e">
        <f>附件3（2018年扶贫资金）!#REF!</f>
        <v>#REF!</v>
      </c>
      <c r="M58" s="31" t="e">
        <f>附件3（2018年扶贫资金）!#REF!</f>
        <v>#REF!</v>
      </c>
      <c r="N58" s="31" t="e">
        <f>附件3（2018年扶贫资金）!#REF!</f>
        <v>#REF!</v>
      </c>
      <c r="O58" s="31" t="e">
        <f t="shared" si="79"/>
        <v>#REF!</v>
      </c>
      <c r="P58" s="31" t="e">
        <f t="shared" si="80"/>
        <v>#REF!</v>
      </c>
      <c r="Q58" s="31" t="e">
        <f t="shared" si="81"/>
        <v>#REF!</v>
      </c>
      <c r="R58" s="31" t="e">
        <f t="shared" si="82"/>
        <v>#REF!</v>
      </c>
      <c r="S58" s="31" t="e">
        <f t="shared" si="83"/>
        <v>#REF!</v>
      </c>
      <c r="T58" s="31" t="e">
        <f>附件1（2016年扶贫资金）!#REF!</f>
        <v>#REF!</v>
      </c>
      <c r="U58" s="31" t="e">
        <f>附件1（2016年扶贫资金）!#REF!</f>
        <v>#REF!</v>
      </c>
      <c r="V58" s="31" t="e">
        <f>附件1（2016年扶贫资金）!#REF!</f>
        <v>#REF!</v>
      </c>
      <c r="W58" s="47" t="e">
        <f t="shared" si="84"/>
        <v>#REF!</v>
      </c>
      <c r="X58" s="31" t="e">
        <f t="shared" si="85"/>
        <v>#REF!</v>
      </c>
      <c r="Y58" s="31" t="e">
        <f>附件2（2017年扶贫资金）!#REF!</f>
        <v>#REF!</v>
      </c>
      <c r="Z58" s="31" t="e">
        <f>附件2（2017年扶贫资金）!#REF!</f>
        <v>#REF!</v>
      </c>
      <c r="AA58" s="31" t="e">
        <f>附件2（2017年扶贫资金）!#REF!</f>
        <v>#REF!</v>
      </c>
      <c r="AB58" s="47" t="e">
        <f t="shared" si="86"/>
        <v>#REF!</v>
      </c>
      <c r="AC58" s="56" t="e">
        <f t="shared" si="87"/>
        <v>#REF!</v>
      </c>
      <c r="AD58" s="56" t="e">
        <f>附件3（2018年扶贫资金）!#REF!</f>
        <v>#REF!</v>
      </c>
      <c r="AE58" s="56" t="e">
        <f>附件3（2018年扶贫资金）!#REF!</f>
        <v>#REF!</v>
      </c>
      <c r="AF58" s="56" t="e">
        <f>附件3（2018年扶贫资金）!#REF!</f>
        <v>#REF!</v>
      </c>
      <c r="AG58" s="56" t="e">
        <f>附件3（2018年扶贫资金）!#REF!</f>
        <v>#REF!</v>
      </c>
      <c r="AH58" s="56" t="e">
        <f t="shared" si="88"/>
        <v>#REF!</v>
      </c>
      <c r="AI58" s="56" t="e">
        <f t="shared" si="89"/>
        <v>#REF!</v>
      </c>
      <c r="AJ58" s="56" t="e">
        <f t="shared" si="90"/>
        <v>#REF!</v>
      </c>
      <c r="AK58" s="56" t="e">
        <f t="shared" si="91"/>
        <v>#REF!</v>
      </c>
      <c r="AL58" s="47" t="e">
        <f t="shared" si="92"/>
        <v>#REF!</v>
      </c>
      <c r="AM58" s="31" t="e">
        <f t="shared" si="93"/>
        <v>#REF!</v>
      </c>
      <c r="AN58" s="31" t="e">
        <f t="shared" si="94"/>
        <v>#REF!</v>
      </c>
      <c r="AO58" s="31" t="e">
        <f t="shared" si="95"/>
        <v>#REF!</v>
      </c>
      <c r="AP58" s="31" t="e">
        <f t="shared" si="96"/>
        <v>#REF!</v>
      </c>
      <c r="AQ58" s="67">
        <v>9</v>
      </c>
    </row>
    <row r="59" spans="2:43" s="4" customFormat="1" ht="14.25">
      <c r="B59" s="32" t="s">
        <v>125</v>
      </c>
      <c r="C59" s="27" t="e">
        <f aca="true" t="shared" si="97" ref="C59:C69">D59+E59+F59</f>
        <v>#REF!</v>
      </c>
      <c r="D59" s="4" t="e">
        <f>附件1（2016年扶贫资金）!#REF!</f>
        <v>#REF!</v>
      </c>
      <c r="E59" s="4" t="e">
        <f>附件1（2016年扶贫资金）!#REF!</f>
        <v>#REF!</v>
      </c>
      <c r="F59" s="4" t="e">
        <f>附件1（2016年扶贫资金）!#REF!</f>
        <v>#REF!</v>
      </c>
      <c r="G59" s="27" t="e">
        <f aca="true" t="shared" si="98" ref="G59:G69">H59+I59+J59</f>
        <v>#REF!</v>
      </c>
      <c r="H59" s="4" t="e">
        <f>附件2（2017年扶贫资金）!#REF!</f>
        <v>#REF!</v>
      </c>
      <c r="I59" s="4" t="e">
        <f>附件2（2017年扶贫资金）!#REF!</f>
        <v>#REF!</v>
      </c>
      <c r="J59" s="4" t="e">
        <f>附件2（2017年扶贫资金）!#REF!</f>
        <v>#REF!</v>
      </c>
      <c r="K59" s="27" t="e">
        <f aca="true" t="shared" si="99" ref="K59:K69">L59+M59+N59</f>
        <v>#REF!</v>
      </c>
      <c r="L59" s="4" t="e">
        <f>附件3（2018年扶贫资金）!#REF!</f>
        <v>#REF!</v>
      </c>
      <c r="M59" s="4" t="e">
        <f>附件3（2018年扶贫资金）!#REF!</f>
        <v>#REF!</v>
      </c>
      <c r="N59" s="4" t="e">
        <f>附件3（2018年扶贫资金）!#REF!</f>
        <v>#REF!</v>
      </c>
      <c r="O59" s="27" t="e">
        <f aca="true" t="shared" si="100" ref="O59:O69">P59+Q59+R59</f>
        <v>#REF!</v>
      </c>
      <c r="P59" s="27" t="e">
        <f aca="true" t="shared" si="101" ref="P59:P69">D59+H59+L59</f>
        <v>#REF!</v>
      </c>
      <c r="Q59" s="27" t="e">
        <f aca="true" t="shared" si="102" ref="Q59:Q69">E59+I59+M59</f>
        <v>#REF!</v>
      </c>
      <c r="R59" s="27" t="e">
        <f aca="true" t="shared" si="103" ref="R59:R69">F59+J59+N59</f>
        <v>#REF!</v>
      </c>
      <c r="S59" s="27" t="e">
        <f aca="true" t="shared" si="104" ref="S59:S69">T59+U59+V59</f>
        <v>#REF!</v>
      </c>
      <c r="T59" s="4" t="e">
        <f>附件1（2016年扶贫资金）!#REF!</f>
        <v>#REF!</v>
      </c>
      <c r="U59" s="4" t="e">
        <f>附件1（2016年扶贫资金）!#REF!</f>
        <v>#REF!</v>
      </c>
      <c r="V59" s="4" t="e">
        <f>附件1（2016年扶贫资金）!#REF!</f>
        <v>#REF!</v>
      </c>
      <c r="W59" s="9" t="e">
        <f aca="true" t="shared" si="105" ref="W59:W69">S59/C59</f>
        <v>#REF!</v>
      </c>
      <c r="X59" s="27" t="e">
        <f aca="true" t="shared" si="106" ref="X59:X69">Y59+Z59+AA59</f>
        <v>#REF!</v>
      </c>
      <c r="Y59" s="4" t="e">
        <f>附件2（2017年扶贫资金）!#REF!</f>
        <v>#REF!</v>
      </c>
      <c r="Z59" s="4" t="e">
        <f>附件2（2017年扶贫资金）!#REF!</f>
        <v>#REF!</v>
      </c>
      <c r="AA59" s="4" t="e">
        <f>附件2（2017年扶贫资金）!#REF!</f>
        <v>#REF!</v>
      </c>
      <c r="AB59" s="9" t="e">
        <f aca="true" t="shared" si="107" ref="AB59:AB69">X59/G59</f>
        <v>#REF!</v>
      </c>
      <c r="AC59" s="54" t="e">
        <f aca="true" t="shared" si="108" ref="AC59:AC69">AD59+AE59+AF59</f>
        <v>#REF!</v>
      </c>
      <c r="AD59" s="3" t="e">
        <f>附件3（2018年扶贫资金）!#REF!</f>
        <v>#REF!</v>
      </c>
      <c r="AE59" s="3" t="e">
        <f>附件3（2018年扶贫资金）!#REF!</f>
        <v>#REF!</v>
      </c>
      <c r="AF59" s="3" t="e">
        <f>附件3（2018年扶贫资金）!#REF!</f>
        <v>#REF!</v>
      </c>
      <c r="AG59" s="54" t="e">
        <f>附件3（2018年扶贫资金）!#REF!</f>
        <v>#REF!</v>
      </c>
      <c r="AH59" s="54" t="e">
        <f aca="true" t="shared" si="109" ref="AH59:AH69">S59+X59+AC59</f>
        <v>#REF!</v>
      </c>
      <c r="AI59" s="54" t="e">
        <f aca="true" t="shared" si="110" ref="AI59:AI69">T59+Y59+AD59</f>
        <v>#REF!</v>
      </c>
      <c r="AJ59" s="54" t="e">
        <f aca="true" t="shared" si="111" ref="AJ59:AJ69">U59+Z59+AE59</f>
        <v>#REF!</v>
      </c>
      <c r="AK59" s="54" t="e">
        <f aca="true" t="shared" si="112" ref="AK59:AK69">V59+AA59+AF59</f>
        <v>#REF!</v>
      </c>
      <c r="AL59" s="9" t="e">
        <f aca="true" t="shared" si="113" ref="AL59:AL69">AH59/O59</f>
        <v>#REF!</v>
      </c>
      <c r="AM59" s="27" t="e">
        <f aca="true" t="shared" si="114" ref="AM59:AM69">O59-AH59</f>
        <v>#REF!</v>
      </c>
      <c r="AN59" s="27" t="e">
        <f aca="true" t="shared" si="115" ref="AN59:AN69">P59-AI59</f>
        <v>#REF!</v>
      </c>
      <c r="AO59" s="27" t="e">
        <f aca="true" t="shared" si="116" ref="AO59:AO69">Q59-AJ59</f>
        <v>#REF!</v>
      </c>
      <c r="AP59" s="27" t="e">
        <f aca="true" t="shared" si="117" ref="AP59:AP69">R59-AK59</f>
        <v>#REF!</v>
      </c>
      <c r="AQ59" s="75"/>
    </row>
    <row r="60" spans="2:43" ht="14.25">
      <c r="B60" s="32" t="s">
        <v>126</v>
      </c>
      <c r="C60" s="27" t="e">
        <f t="shared" si="97"/>
        <v>#REF!</v>
      </c>
      <c r="D60" s="4" t="e">
        <f>附件1（2016年扶贫资金）!#REF!</f>
        <v>#REF!</v>
      </c>
      <c r="E60" s="4" t="e">
        <f>附件1（2016年扶贫资金）!#REF!</f>
        <v>#REF!</v>
      </c>
      <c r="F60" s="4" t="e">
        <f>附件1（2016年扶贫资金）!#REF!</f>
        <v>#REF!</v>
      </c>
      <c r="G60" s="27" t="e">
        <f t="shared" si="98"/>
        <v>#REF!</v>
      </c>
      <c r="H60" s="4" t="e">
        <f>附件2（2017年扶贫资金）!#REF!</f>
        <v>#REF!</v>
      </c>
      <c r="I60" s="4" t="e">
        <f>附件2（2017年扶贫资金）!#REF!</f>
        <v>#REF!</v>
      </c>
      <c r="J60" s="4" t="e">
        <f>附件2（2017年扶贫资金）!#REF!</f>
        <v>#REF!</v>
      </c>
      <c r="K60" s="27" t="e">
        <f t="shared" si="99"/>
        <v>#REF!</v>
      </c>
      <c r="L60" s="4" t="e">
        <f>附件3（2018年扶贫资金）!#REF!</f>
        <v>#REF!</v>
      </c>
      <c r="M60" s="4" t="e">
        <f>附件3（2018年扶贫资金）!#REF!</f>
        <v>#REF!</v>
      </c>
      <c r="N60" s="4" t="e">
        <f>附件3（2018年扶贫资金）!#REF!</f>
        <v>#REF!</v>
      </c>
      <c r="O60" s="27" t="e">
        <f t="shared" si="100"/>
        <v>#REF!</v>
      </c>
      <c r="P60" s="27" t="e">
        <f t="shared" si="101"/>
        <v>#REF!</v>
      </c>
      <c r="Q60" s="27" t="e">
        <f t="shared" si="102"/>
        <v>#REF!</v>
      </c>
      <c r="R60" s="27" t="e">
        <f t="shared" si="103"/>
        <v>#REF!</v>
      </c>
      <c r="S60" s="27" t="e">
        <f t="shared" si="104"/>
        <v>#REF!</v>
      </c>
      <c r="T60" s="4" t="e">
        <f>附件1（2016年扶贫资金）!#REF!</f>
        <v>#REF!</v>
      </c>
      <c r="U60" s="4" t="e">
        <f>附件1（2016年扶贫资金）!#REF!</f>
        <v>#REF!</v>
      </c>
      <c r="V60" s="4" t="e">
        <f>附件1（2016年扶贫资金）!#REF!</f>
        <v>#REF!</v>
      </c>
      <c r="W60" s="9" t="e">
        <f t="shared" si="105"/>
        <v>#REF!</v>
      </c>
      <c r="X60" s="27" t="e">
        <f t="shared" si="106"/>
        <v>#REF!</v>
      </c>
      <c r="Y60" s="4" t="e">
        <f>附件2（2017年扶贫资金）!#REF!</f>
        <v>#REF!</v>
      </c>
      <c r="Z60" s="4" t="e">
        <f>附件2（2017年扶贫资金）!#REF!</f>
        <v>#REF!</v>
      </c>
      <c r="AA60" s="4" t="e">
        <f>附件2（2017年扶贫资金）!#REF!</f>
        <v>#REF!</v>
      </c>
      <c r="AB60" s="9" t="e">
        <f t="shared" si="107"/>
        <v>#REF!</v>
      </c>
      <c r="AC60" s="54" t="e">
        <f t="shared" si="108"/>
        <v>#REF!</v>
      </c>
      <c r="AD60" s="3" t="e">
        <f>附件3（2018年扶贫资金）!#REF!</f>
        <v>#REF!</v>
      </c>
      <c r="AE60" s="3" t="e">
        <f>附件3（2018年扶贫资金）!#REF!</f>
        <v>#REF!</v>
      </c>
      <c r="AF60" s="3" t="e">
        <f>附件3（2018年扶贫资金）!#REF!</f>
        <v>#REF!</v>
      </c>
      <c r="AG60" s="54" t="e">
        <f>附件3（2018年扶贫资金）!#REF!</f>
        <v>#REF!</v>
      </c>
      <c r="AH60" s="54" t="e">
        <f t="shared" si="109"/>
        <v>#REF!</v>
      </c>
      <c r="AI60" s="54" t="e">
        <f t="shared" si="110"/>
        <v>#REF!</v>
      </c>
      <c r="AJ60" s="54" t="e">
        <f t="shared" si="111"/>
        <v>#REF!</v>
      </c>
      <c r="AK60" s="54" t="e">
        <f t="shared" si="112"/>
        <v>#REF!</v>
      </c>
      <c r="AL60" s="9" t="e">
        <f t="shared" si="113"/>
        <v>#REF!</v>
      </c>
      <c r="AM60" s="27" t="e">
        <f t="shared" si="114"/>
        <v>#REF!</v>
      </c>
      <c r="AN60" s="27" t="e">
        <f t="shared" si="115"/>
        <v>#REF!</v>
      </c>
      <c r="AO60" s="27" t="e">
        <f t="shared" si="116"/>
        <v>#REF!</v>
      </c>
      <c r="AP60" s="27" t="e">
        <f t="shared" si="117"/>
        <v>#REF!</v>
      </c>
      <c r="AQ60" s="76"/>
    </row>
    <row r="61" spans="2:43" ht="28.5">
      <c r="B61" s="33" t="s">
        <v>127</v>
      </c>
      <c r="C61" s="27" t="e">
        <f t="shared" si="97"/>
        <v>#REF!</v>
      </c>
      <c r="D61" s="4" t="e">
        <f>附件1（2016年扶贫资金）!#REF!</f>
        <v>#REF!</v>
      </c>
      <c r="E61" s="4" t="e">
        <f>附件1（2016年扶贫资金）!#REF!</f>
        <v>#REF!</v>
      </c>
      <c r="F61" s="4" t="e">
        <f>附件1（2016年扶贫资金）!#REF!</f>
        <v>#REF!</v>
      </c>
      <c r="G61" s="27" t="e">
        <f t="shared" si="98"/>
        <v>#REF!</v>
      </c>
      <c r="H61" s="4" t="e">
        <f>附件2（2017年扶贫资金）!#REF!</f>
        <v>#REF!</v>
      </c>
      <c r="I61" s="4" t="e">
        <f>附件2（2017年扶贫资金）!#REF!</f>
        <v>#REF!</v>
      </c>
      <c r="J61" s="4" t="e">
        <f>附件2（2017年扶贫资金）!#REF!</f>
        <v>#REF!</v>
      </c>
      <c r="K61" s="27" t="e">
        <f t="shared" si="99"/>
        <v>#REF!</v>
      </c>
      <c r="L61" s="4" t="e">
        <f>附件3（2018年扶贫资金）!#REF!</f>
        <v>#REF!</v>
      </c>
      <c r="M61" s="4" t="e">
        <f>附件3（2018年扶贫资金）!#REF!</f>
        <v>#REF!</v>
      </c>
      <c r="N61" s="4" t="e">
        <f>附件3（2018年扶贫资金）!#REF!</f>
        <v>#REF!</v>
      </c>
      <c r="O61" s="27" t="e">
        <f t="shared" si="100"/>
        <v>#REF!</v>
      </c>
      <c r="P61" s="27" t="e">
        <f t="shared" si="101"/>
        <v>#REF!</v>
      </c>
      <c r="Q61" s="27" t="e">
        <f t="shared" si="102"/>
        <v>#REF!</v>
      </c>
      <c r="R61" s="27" t="e">
        <f t="shared" si="103"/>
        <v>#REF!</v>
      </c>
      <c r="S61" s="27" t="e">
        <f t="shared" si="104"/>
        <v>#REF!</v>
      </c>
      <c r="T61" s="4" t="e">
        <f>附件1（2016年扶贫资金）!#REF!</f>
        <v>#REF!</v>
      </c>
      <c r="U61" s="4" t="e">
        <f>附件1（2016年扶贫资金）!#REF!</f>
        <v>#REF!</v>
      </c>
      <c r="V61" s="4" t="e">
        <f>附件1（2016年扶贫资金）!#REF!</f>
        <v>#REF!</v>
      </c>
      <c r="W61" s="9" t="e">
        <f t="shared" si="105"/>
        <v>#REF!</v>
      </c>
      <c r="X61" s="27" t="e">
        <f t="shared" si="106"/>
        <v>#REF!</v>
      </c>
      <c r="Y61" s="4" t="e">
        <f>附件2（2017年扶贫资金）!#REF!</f>
        <v>#REF!</v>
      </c>
      <c r="Z61" s="4" t="e">
        <f>附件2（2017年扶贫资金）!#REF!</f>
        <v>#REF!</v>
      </c>
      <c r="AA61" s="4" t="e">
        <f>附件2（2017年扶贫资金）!#REF!</f>
        <v>#REF!</v>
      </c>
      <c r="AB61" s="9" t="e">
        <f t="shared" si="107"/>
        <v>#REF!</v>
      </c>
      <c r="AC61" s="54" t="e">
        <f t="shared" si="108"/>
        <v>#REF!</v>
      </c>
      <c r="AD61" s="3" t="e">
        <f>附件3（2018年扶贫资金）!#REF!</f>
        <v>#REF!</v>
      </c>
      <c r="AE61" s="3" t="e">
        <f>附件3（2018年扶贫资金）!#REF!</f>
        <v>#REF!</v>
      </c>
      <c r="AF61" s="3" t="e">
        <f>附件3（2018年扶贫资金）!#REF!</f>
        <v>#REF!</v>
      </c>
      <c r="AG61" s="54" t="e">
        <f>附件3（2018年扶贫资金）!#REF!</f>
        <v>#REF!</v>
      </c>
      <c r="AH61" s="54" t="e">
        <f t="shared" si="109"/>
        <v>#REF!</v>
      </c>
      <c r="AI61" s="54" t="e">
        <f t="shared" si="110"/>
        <v>#REF!</v>
      </c>
      <c r="AJ61" s="54" t="e">
        <f t="shared" si="111"/>
        <v>#REF!</v>
      </c>
      <c r="AK61" s="54" t="e">
        <f t="shared" si="112"/>
        <v>#REF!</v>
      </c>
      <c r="AL61" s="9" t="e">
        <f t="shared" si="113"/>
        <v>#REF!</v>
      </c>
      <c r="AM61" s="27" t="e">
        <f t="shared" si="114"/>
        <v>#REF!</v>
      </c>
      <c r="AN61" s="27" t="e">
        <f t="shared" si="115"/>
        <v>#REF!</v>
      </c>
      <c r="AO61" s="27" t="e">
        <f t="shared" si="116"/>
        <v>#REF!</v>
      </c>
      <c r="AP61" s="27" t="e">
        <f t="shared" si="117"/>
        <v>#REF!</v>
      </c>
      <c r="AQ61" s="76"/>
    </row>
    <row r="62" spans="2:43" s="19" customFormat="1" ht="14.25">
      <c r="B62" s="43" t="s">
        <v>128</v>
      </c>
      <c r="C62" s="44" t="e">
        <f t="shared" si="97"/>
        <v>#REF!</v>
      </c>
      <c r="D62" s="19" t="e">
        <f>附件1（2016年扶贫资金）!#REF!</f>
        <v>#REF!</v>
      </c>
      <c r="E62" s="19" t="e">
        <f>附件1（2016年扶贫资金）!#REF!</f>
        <v>#REF!</v>
      </c>
      <c r="F62" s="19" t="e">
        <f>附件1（2016年扶贫资金）!#REF!</f>
        <v>#REF!</v>
      </c>
      <c r="G62" s="44" t="e">
        <f t="shared" si="98"/>
        <v>#REF!</v>
      </c>
      <c r="H62" s="19" t="e">
        <f>附件2（2017年扶贫资金）!#REF!</f>
        <v>#REF!</v>
      </c>
      <c r="I62" s="19" t="e">
        <f>附件2（2017年扶贫资金）!#REF!</f>
        <v>#REF!</v>
      </c>
      <c r="J62" s="19" t="e">
        <f>附件2（2017年扶贫资金）!#REF!</f>
        <v>#REF!</v>
      </c>
      <c r="K62" s="44" t="e">
        <f t="shared" si="99"/>
        <v>#REF!</v>
      </c>
      <c r="L62" s="19" t="e">
        <f>附件3（2018年扶贫资金）!#REF!</f>
        <v>#REF!</v>
      </c>
      <c r="M62" s="19" t="e">
        <f>附件3（2018年扶贫资金）!#REF!</f>
        <v>#REF!</v>
      </c>
      <c r="N62" s="19" t="e">
        <f>附件3（2018年扶贫资金）!#REF!</f>
        <v>#REF!</v>
      </c>
      <c r="O62" s="44" t="e">
        <f t="shared" si="100"/>
        <v>#REF!</v>
      </c>
      <c r="P62" s="44" t="e">
        <f t="shared" si="101"/>
        <v>#REF!</v>
      </c>
      <c r="Q62" s="44" t="e">
        <f t="shared" si="102"/>
        <v>#REF!</v>
      </c>
      <c r="R62" s="44" t="e">
        <f t="shared" si="103"/>
        <v>#REF!</v>
      </c>
      <c r="S62" s="44" t="e">
        <f t="shared" si="104"/>
        <v>#REF!</v>
      </c>
      <c r="T62" s="19" t="e">
        <f>附件1（2016年扶贫资金）!#REF!</f>
        <v>#REF!</v>
      </c>
      <c r="U62" s="19" t="e">
        <f>附件1（2016年扶贫资金）!#REF!</f>
        <v>#REF!</v>
      </c>
      <c r="V62" s="19" t="e">
        <f>附件1（2016年扶贫资金）!#REF!</f>
        <v>#REF!</v>
      </c>
      <c r="W62" s="52" t="e">
        <f t="shared" si="105"/>
        <v>#REF!</v>
      </c>
      <c r="X62" s="44" t="e">
        <f t="shared" si="106"/>
        <v>#REF!</v>
      </c>
      <c r="Y62" s="19" t="e">
        <f>附件2（2017年扶贫资金）!#REF!</f>
        <v>#REF!</v>
      </c>
      <c r="Z62" s="19" t="e">
        <f>附件2（2017年扶贫资金）!#REF!</f>
        <v>#REF!</v>
      </c>
      <c r="AA62" s="19" t="e">
        <f>附件2（2017年扶贫资金）!#REF!</f>
        <v>#REF!</v>
      </c>
      <c r="AB62" s="52" t="e">
        <f t="shared" si="107"/>
        <v>#REF!</v>
      </c>
      <c r="AC62" s="64" t="e">
        <f t="shared" si="108"/>
        <v>#REF!</v>
      </c>
      <c r="AD62" s="23" t="e">
        <f>附件3（2018年扶贫资金）!#REF!</f>
        <v>#REF!</v>
      </c>
      <c r="AE62" s="23" t="e">
        <f>附件3（2018年扶贫资金）!#REF!</f>
        <v>#REF!</v>
      </c>
      <c r="AF62" s="23" t="e">
        <f>附件3（2018年扶贫资金）!#REF!</f>
        <v>#REF!</v>
      </c>
      <c r="AG62" s="64" t="e">
        <f>附件3（2018年扶贫资金）!#REF!</f>
        <v>#REF!</v>
      </c>
      <c r="AH62" s="64" t="e">
        <f t="shared" si="109"/>
        <v>#REF!</v>
      </c>
      <c r="AI62" s="64" t="e">
        <f t="shared" si="110"/>
        <v>#REF!</v>
      </c>
      <c r="AJ62" s="64" t="e">
        <f t="shared" si="111"/>
        <v>#REF!</v>
      </c>
      <c r="AK62" s="64" t="e">
        <f t="shared" si="112"/>
        <v>#REF!</v>
      </c>
      <c r="AL62" s="52" t="e">
        <f t="shared" si="113"/>
        <v>#REF!</v>
      </c>
      <c r="AM62" s="44" t="e">
        <f t="shared" si="114"/>
        <v>#REF!</v>
      </c>
      <c r="AN62" s="44" t="e">
        <f t="shared" si="115"/>
        <v>#REF!</v>
      </c>
      <c r="AO62" s="44" t="e">
        <f t="shared" si="116"/>
        <v>#REF!</v>
      </c>
      <c r="AP62" s="44" t="e">
        <f t="shared" si="117"/>
        <v>#REF!</v>
      </c>
      <c r="AQ62" s="77"/>
    </row>
    <row r="63" spans="2:43" ht="14.25">
      <c r="B63" s="33" t="s">
        <v>129</v>
      </c>
      <c r="C63" s="27" t="e">
        <f t="shared" si="97"/>
        <v>#REF!</v>
      </c>
      <c r="D63" s="4" t="e">
        <f>附件1（2016年扶贫资金）!#REF!</f>
        <v>#REF!</v>
      </c>
      <c r="E63" s="4" t="e">
        <f>附件1（2016年扶贫资金）!#REF!</f>
        <v>#REF!</v>
      </c>
      <c r="F63" s="4" t="e">
        <f>附件1（2016年扶贫资金）!#REF!</f>
        <v>#REF!</v>
      </c>
      <c r="G63" s="27" t="e">
        <f t="shared" si="98"/>
        <v>#REF!</v>
      </c>
      <c r="H63" s="4" t="e">
        <f>附件2（2017年扶贫资金）!#REF!</f>
        <v>#REF!</v>
      </c>
      <c r="I63" s="4" t="e">
        <f>附件2（2017年扶贫资金）!#REF!</f>
        <v>#REF!</v>
      </c>
      <c r="J63" s="4" t="e">
        <f>附件2（2017年扶贫资金）!#REF!</f>
        <v>#REF!</v>
      </c>
      <c r="K63" s="27" t="e">
        <f t="shared" si="99"/>
        <v>#REF!</v>
      </c>
      <c r="L63" s="4" t="e">
        <f>附件3（2018年扶贫资金）!#REF!</f>
        <v>#REF!</v>
      </c>
      <c r="M63" s="4" t="e">
        <f>附件3（2018年扶贫资金）!#REF!</f>
        <v>#REF!</v>
      </c>
      <c r="N63" s="4" t="e">
        <f>附件3（2018年扶贫资金）!#REF!</f>
        <v>#REF!</v>
      </c>
      <c r="O63" s="27" t="e">
        <f t="shared" si="100"/>
        <v>#REF!</v>
      </c>
      <c r="P63" s="27" t="e">
        <f t="shared" si="101"/>
        <v>#REF!</v>
      </c>
      <c r="Q63" s="27" t="e">
        <f t="shared" si="102"/>
        <v>#REF!</v>
      </c>
      <c r="R63" s="27" t="e">
        <f t="shared" si="103"/>
        <v>#REF!</v>
      </c>
      <c r="S63" s="27" t="e">
        <f t="shared" si="104"/>
        <v>#REF!</v>
      </c>
      <c r="T63" s="4" t="e">
        <f>附件1（2016年扶贫资金）!#REF!</f>
        <v>#REF!</v>
      </c>
      <c r="U63" s="4" t="e">
        <f>附件1（2016年扶贫资金）!#REF!</f>
        <v>#REF!</v>
      </c>
      <c r="V63" s="4" t="e">
        <f>附件1（2016年扶贫资金）!#REF!</f>
        <v>#REF!</v>
      </c>
      <c r="W63" s="9" t="e">
        <f t="shared" si="105"/>
        <v>#REF!</v>
      </c>
      <c r="X63" s="27" t="e">
        <f t="shared" si="106"/>
        <v>#REF!</v>
      </c>
      <c r="Y63" s="4" t="e">
        <f>附件2（2017年扶贫资金）!#REF!</f>
        <v>#REF!</v>
      </c>
      <c r="Z63" s="4" t="e">
        <f>附件2（2017年扶贫资金）!#REF!</f>
        <v>#REF!</v>
      </c>
      <c r="AA63" s="4" t="e">
        <f>附件2（2017年扶贫资金）!#REF!</f>
        <v>#REF!</v>
      </c>
      <c r="AB63" s="9" t="e">
        <f t="shared" si="107"/>
        <v>#REF!</v>
      </c>
      <c r="AC63" s="54" t="e">
        <f t="shared" si="108"/>
        <v>#REF!</v>
      </c>
      <c r="AD63" s="3" t="e">
        <f>附件3（2018年扶贫资金）!#REF!</f>
        <v>#REF!</v>
      </c>
      <c r="AE63" s="3" t="e">
        <f>附件3（2018年扶贫资金）!#REF!</f>
        <v>#REF!</v>
      </c>
      <c r="AF63" s="3" t="e">
        <f>附件3（2018年扶贫资金）!#REF!</f>
        <v>#REF!</v>
      </c>
      <c r="AG63" s="54" t="e">
        <f>附件3（2018年扶贫资金）!#REF!</f>
        <v>#REF!</v>
      </c>
      <c r="AH63" s="54" t="e">
        <f t="shared" si="109"/>
        <v>#REF!</v>
      </c>
      <c r="AI63" s="54" t="e">
        <f t="shared" si="110"/>
        <v>#REF!</v>
      </c>
      <c r="AJ63" s="54" t="e">
        <f t="shared" si="111"/>
        <v>#REF!</v>
      </c>
      <c r="AK63" s="54" t="e">
        <f t="shared" si="112"/>
        <v>#REF!</v>
      </c>
      <c r="AL63" s="9" t="e">
        <f t="shared" si="113"/>
        <v>#REF!</v>
      </c>
      <c r="AM63" s="27" t="e">
        <f t="shared" si="114"/>
        <v>#REF!</v>
      </c>
      <c r="AN63" s="27" t="e">
        <f t="shared" si="115"/>
        <v>#REF!</v>
      </c>
      <c r="AO63" s="27" t="e">
        <f t="shared" si="116"/>
        <v>#REF!</v>
      </c>
      <c r="AP63" s="27" t="e">
        <f t="shared" si="117"/>
        <v>#REF!</v>
      </c>
      <c r="AQ63" s="76"/>
    </row>
    <row r="64" spans="2:43" ht="14.25">
      <c r="B64" s="33" t="s">
        <v>130</v>
      </c>
      <c r="C64" s="27" t="e">
        <f t="shared" si="97"/>
        <v>#REF!</v>
      </c>
      <c r="D64" s="4" t="e">
        <f>附件1（2016年扶贫资金）!#REF!</f>
        <v>#REF!</v>
      </c>
      <c r="E64" s="4" t="e">
        <f>附件1（2016年扶贫资金）!#REF!</f>
        <v>#REF!</v>
      </c>
      <c r="F64" s="4" t="e">
        <f>附件1（2016年扶贫资金）!#REF!</f>
        <v>#REF!</v>
      </c>
      <c r="G64" s="27" t="e">
        <f t="shared" si="98"/>
        <v>#REF!</v>
      </c>
      <c r="H64" s="4" t="e">
        <f>附件2（2017年扶贫资金）!#REF!</f>
        <v>#REF!</v>
      </c>
      <c r="I64" s="4" t="e">
        <f>附件2（2017年扶贫资金）!#REF!</f>
        <v>#REF!</v>
      </c>
      <c r="J64" s="4" t="e">
        <f>附件2（2017年扶贫资金）!#REF!</f>
        <v>#REF!</v>
      </c>
      <c r="K64" s="27" t="e">
        <f t="shared" si="99"/>
        <v>#REF!</v>
      </c>
      <c r="L64" s="4" t="e">
        <f>附件3（2018年扶贫资金）!#REF!</f>
        <v>#REF!</v>
      </c>
      <c r="M64" s="4" t="e">
        <f>附件3（2018年扶贫资金）!#REF!</f>
        <v>#REF!</v>
      </c>
      <c r="N64" s="4" t="e">
        <f>附件3（2018年扶贫资金）!#REF!</f>
        <v>#REF!</v>
      </c>
      <c r="O64" s="27" t="e">
        <f t="shared" si="100"/>
        <v>#REF!</v>
      </c>
      <c r="P64" s="27" t="e">
        <f t="shared" si="101"/>
        <v>#REF!</v>
      </c>
      <c r="Q64" s="27" t="e">
        <f t="shared" si="102"/>
        <v>#REF!</v>
      </c>
      <c r="R64" s="27" t="e">
        <f t="shared" si="103"/>
        <v>#REF!</v>
      </c>
      <c r="S64" s="27" t="e">
        <f t="shared" si="104"/>
        <v>#REF!</v>
      </c>
      <c r="T64" s="4" t="e">
        <f>附件1（2016年扶贫资金）!#REF!</f>
        <v>#REF!</v>
      </c>
      <c r="U64" s="4" t="e">
        <f>附件1（2016年扶贫资金）!#REF!</f>
        <v>#REF!</v>
      </c>
      <c r="V64" s="4" t="e">
        <f>附件1（2016年扶贫资金）!#REF!</f>
        <v>#REF!</v>
      </c>
      <c r="W64" s="9" t="e">
        <f t="shared" si="105"/>
        <v>#REF!</v>
      </c>
      <c r="X64" s="27" t="e">
        <f t="shared" si="106"/>
        <v>#REF!</v>
      </c>
      <c r="Y64" s="4" t="e">
        <f>附件2（2017年扶贫资金）!#REF!</f>
        <v>#REF!</v>
      </c>
      <c r="Z64" s="4" t="e">
        <f>附件2（2017年扶贫资金）!#REF!</f>
        <v>#REF!</v>
      </c>
      <c r="AA64" s="4" t="e">
        <f>附件2（2017年扶贫资金）!#REF!</f>
        <v>#REF!</v>
      </c>
      <c r="AB64" s="9" t="e">
        <f t="shared" si="107"/>
        <v>#REF!</v>
      </c>
      <c r="AC64" s="54" t="e">
        <f t="shared" si="108"/>
        <v>#REF!</v>
      </c>
      <c r="AD64" s="3" t="e">
        <f>附件3（2018年扶贫资金）!#REF!</f>
        <v>#REF!</v>
      </c>
      <c r="AE64" s="3" t="e">
        <f>附件3（2018年扶贫资金）!#REF!</f>
        <v>#REF!</v>
      </c>
      <c r="AF64" s="3" t="e">
        <f>附件3（2018年扶贫资金）!#REF!</f>
        <v>#REF!</v>
      </c>
      <c r="AG64" s="54" t="e">
        <f>附件3（2018年扶贫资金）!#REF!</f>
        <v>#REF!</v>
      </c>
      <c r="AH64" s="54" t="e">
        <f t="shared" si="109"/>
        <v>#REF!</v>
      </c>
      <c r="AI64" s="54" t="e">
        <f t="shared" si="110"/>
        <v>#REF!</v>
      </c>
      <c r="AJ64" s="54" t="e">
        <f t="shared" si="111"/>
        <v>#REF!</v>
      </c>
      <c r="AK64" s="54" t="e">
        <f t="shared" si="112"/>
        <v>#REF!</v>
      </c>
      <c r="AL64" s="9" t="e">
        <f t="shared" si="113"/>
        <v>#REF!</v>
      </c>
      <c r="AM64" s="27" t="e">
        <f t="shared" si="114"/>
        <v>#REF!</v>
      </c>
      <c r="AN64" s="27" t="e">
        <f t="shared" si="115"/>
        <v>#REF!</v>
      </c>
      <c r="AO64" s="27" t="e">
        <f t="shared" si="116"/>
        <v>#REF!</v>
      </c>
      <c r="AP64" s="27" t="e">
        <f t="shared" si="117"/>
        <v>#REF!</v>
      </c>
      <c r="AQ64" s="76"/>
    </row>
    <row r="65" spans="2:43" ht="14.25">
      <c r="B65" s="33" t="s">
        <v>131</v>
      </c>
      <c r="C65" s="27" t="e">
        <f t="shared" si="97"/>
        <v>#REF!</v>
      </c>
      <c r="D65" s="4" t="e">
        <f>附件1（2016年扶贫资金）!#REF!</f>
        <v>#REF!</v>
      </c>
      <c r="E65" s="4" t="e">
        <f>附件1（2016年扶贫资金）!#REF!</f>
        <v>#REF!</v>
      </c>
      <c r="F65" s="4" t="e">
        <f>附件1（2016年扶贫资金）!#REF!</f>
        <v>#REF!</v>
      </c>
      <c r="G65" s="27" t="e">
        <f t="shared" si="98"/>
        <v>#REF!</v>
      </c>
      <c r="H65" s="4" t="e">
        <f>附件2（2017年扶贫资金）!#REF!</f>
        <v>#REF!</v>
      </c>
      <c r="I65" s="4" t="e">
        <f>附件2（2017年扶贫资金）!#REF!</f>
        <v>#REF!</v>
      </c>
      <c r="J65" s="4" t="e">
        <f>附件2（2017年扶贫资金）!#REF!</f>
        <v>#REF!</v>
      </c>
      <c r="K65" s="27" t="e">
        <f t="shared" si="99"/>
        <v>#REF!</v>
      </c>
      <c r="L65" s="4" t="e">
        <f>附件3（2018年扶贫资金）!#REF!</f>
        <v>#REF!</v>
      </c>
      <c r="M65" s="4" t="e">
        <f>附件3（2018年扶贫资金）!#REF!</f>
        <v>#REF!</v>
      </c>
      <c r="N65" s="4" t="e">
        <f>附件3（2018年扶贫资金）!#REF!</f>
        <v>#REF!</v>
      </c>
      <c r="O65" s="27" t="e">
        <f t="shared" si="100"/>
        <v>#REF!</v>
      </c>
      <c r="P65" s="27" t="e">
        <f t="shared" si="101"/>
        <v>#REF!</v>
      </c>
      <c r="Q65" s="27" t="e">
        <f t="shared" si="102"/>
        <v>#REF!</v>
      </c>
      <c r="R65" s="27" t="e">
        <f t="shared" si="103"/>
        <v>#REF!</v>
      </c>
      <c r="S65" s="27" t="e">
        <f t="shared" si="104"/>
        <v>#REF!</v>
      </c>
      <c r="T65" s="4" t="e">
        <f>附件1（2016年扶贫资金）!#REF!</f>
        <v>#REF!</v>
      </c>
      <c r="U65" s="4" t="e">
        <f>附件1（2016年扶贫资金）!#REF!</f>
        <v>#REF!</v>
      </c>
      <c r="V65" s="4" t="e">
        <f>附件1（2016年扶贫资金）!#REF!</f>
        <v>#REF!</v>
      </c>
      <c r="W65" s="9" t="e">
        <f t="shared" si="105"/>
        <v>#REF!</v>
      </c>
      <c r="X65" s="27" t="e">
        <f t="shared" si="106"/>
        <v>#REF!</v>
      </c>
      <c r="Y65" s="4" t="e">
        <f>附件2（2017年扶贫资金）!#REF!</f>
        <v>#REF!</v>
      </c>
      <c r="Z65" s="4" t="e">
        <f>附件2（2017年扶贫资金）!#REF!</f>
        <v>#REF!</v>
      </c>
      <c r="AA65" s="4" t="e">
        <f>附件2（2017年扶贫资金）!#REF!</f>
        <v>#REF!</v>
      </c>
      <c r="AB65" s="9" t="e">
        <f t="shared" si="107"/>
        <v>#REF!</v>
      </c>
      <c r="AC65" s="54" t="e">
        <f t="shared" si="108"/>
        <v>#REF!</v>
      </c>
      <c r="AD65" s="3" t="e">
        <f>附件3（2018年扶贫资金）!#REF!</f>
        <v>#REF!</v>
      </c>
      <c r="AE65" s="3" t="e">
        <f>附件3（2018年扶贫资金）!#REF!</f>
        <v>#REF!</v>
      </c>
      <c r="AF65" s="3" t="e">
        <f>附件3（2018年扶贫资金）!#REF!</f>
        <v>#REF!</v>
      </c>
      <c r="AG65" s="54" t="e">
        <f>附件3（2018年扶贫资金）!#REF!</f>
        <v>#REF!</v>
      </c>
      <c r="AH65" s="54" t="e">
        <f t="shared" si="109"/>
        <v>#REF!</v>
      </c>
      <c r="AI65" s="54" t="e">
        <f t="shared" si="110"/>
        <v>#REF!</v>
      </c>
      <c r="AJ65" s="54" t="e">
        <f t="shared" si="111"/>
        <v>#REF!</v>
      </c>
      <c r="AK65" s="54" t="e">
        <f t="shared" si="112"/>
        <v>#REF!</v>
      </c>
      <c r="AL65" s="9" t="e">
        <f t="shared" si="113"/>
        <v>#REF!</v>
      </c>
      <c r="AM65" s="27" t="e">
        <f t="shared" si="114"/>
        <v>#REF!</v>
      </c>
      <c r="AN65" s="27" t="e">
        <f t="shared" si="115"/>
        <v>#REF!</v>
      </c>
      <c r="AO65" s="27" t="e">
        <f t="shared" si="116"/>
        <v>#REF!</v>
      </c>
      <c r="AP65" s="27" t="e">
        <f t="shared" si="117"/>
        <v>#REF!</v>
      </c>
      <c r="AQ65" s="76"/>
    </row>
    <row r="66" spans="2:43" ht="14.25">
      <c r="B66" s="33" t="s">
        <v>132</v>
      </c>
      <c r="C66" s="27" t="e">
        <f t="shared" si="97"/>
        <v>#REF!</v>
      </c>
      <c r="D66" s="4" t="e">
        <f>附件1（2016年扶贫资金）!#REF!</f>
        <v>#REF!</v>
      </c>
      <c r="E66" s="4" t="e">
        <f>附件1（2016年扶贫资金）!#REF!</f>
        <v>#REF!</v>
      </c>
      <c r="F66" s="4" t="e">
        <f>附件1（2016年扶贫资金）!#REF!</f>
        <v>#REF!</v>
      </c>
      <c r="G66" s="27" t="e">
        <f t="shared" si="98"/>
        <v>#REF!</v>
      </c>
      <c r="H66" s="4" t="e">
        <f>附件2（2017年扶贫资金）!#REF!</f>
        <v>#REF!</v>
      </c>
      <c r="I66" s="4" t="e">
        <f>附件2（2017年扶贫资金）!#REF!</f>
        <v>#REF!</v>
      </c>
      <c r="J66" s="4" t="e">
        <f>附件2（2017年扶贫资金）!#REF!</f>
        <v>#REF!</v>
      </c>
      <c r="K66" s="27" t="e">
        <f t="shared" si="99"/>
        <v>#REF!</v>
      </c>
      <c r="L66" s="4" t="e">
        <f>附件3（2018年扶贫资金）!#REF!</f>
        <v>#REF!</v>
      </c>
      <c r="M66" s="4" t="e">
        <f>附件3（2018年扶贫资金）!#REF!</f>
        <v>#REF!</v>
      </c>
      <c r="N66" s="4" t="e">
        <f>附件3（2018年扶贫资金）!#REF!</f>
        <v>#REF!</v>
      </c>
      <c r="O66" s="27" t="e">
        <f t="shared" si="100"/>
        <v>#REF!</v>
      </c>
      <c r="P66" s="27" t="e">
        <f t="shared" si="101"/>
        <v>#REF!</v>
      </c>
      <c r="Q66" s="27" t="e">
        <f t="shared" si="102"/>
        <v>#REF!</v>
      </c>
      <c r="R66" s="27" t="e">
        <f t="shared" si="103"/>
        <v>#REF!</v>
      </c>
      <c r="S66" s="27" t="e">
        <f t="shared" si="104"/>
        <v>#REF!</v>
      </c>
      <c r="T66" s="4" t="e">
        <f>附件1（2016年扶贫资金）!#REF!</f>
        <v>#REF!</v>
      </c>
      <c r="U66" s="4" t="e">
        <f>附件1（2016年扶贫资金）!#REF!</f>
        <v>#REF!</v>
      </c>
      <c r="V66" s="4" t="e">
        <f>附件1（2016年扶贫资金）!#REF!</f>
        <v>#REF!</v>
      </c>
      <c r="W66" s="9" t="e">
        <f t="shared" si="105"/>
        <v>#REF!</v>
      </c>
      <c r="X66" s="27" t="e">
        <f t="shared" si="106"/>
        <v>#REF!</v>
      </c>
      <c r="Y66" s="4" t="e">
        <f>附件2（2017年扶贫资金）!#REF!</f>
        <v>#REF!</v>
      </c>
      <c r="Z66" s="4" t="e">
        <f>附件2（2017年扶贫资金）!#REF!</f>
        <v>#REF!</v>
      </c>
      <c r="AA66" s="4" t="e">
        <f>附件2（2017年扶贫资金）!#REF!</f>
        <v>#REF!</v>
      </c>
      <c r="AB66" s="9" t="e">
        <f t="shared" si="107"/>
        <v>#REF!</v>
      </c>
      <c r="AC66" s="54" t="e">
        <f t="shared" si="108"/>
        <v>#REF!</v>
      </c>
      <c r="AD66" s="3" t="e">
        <f>附件3（2018年扶贫资金）!#REF!</f>
        <v>#REF!</v>
      </c>
      <c r="AE66" s="3" t="e">
        <f>附件3（2018年扶贫资金）!#REF!</f>
        <v>#REF!</v>
      </c>
      <c r="AF66" s="3" t="e">
        <f>附件3（2018年扶贫资金）!#REF!</f>
        <v>#REF!</v>
      </c>
      <c r="AG66" s="54" t="e">
        <f>附件3（2018年扶贫资金）!#REF!</f>
        <v>#REF!</v>
      </c>
      <c r="AH66" s="54" t="e">
        <f t="shared" si="109"/>
        <v>#REF!</v>
      </c>
      <c r="AI66" s="54" t="e">
        <f t="shared" si="110"/>
        <v>#REF!</v>
      </c>
      <c r="AJ66" s="54" t="e">
        <f t="shared" si="111"/>
        <v>#REF!</v>
      </c>
      <c r="AK66" s="54" t="e">
        <f t="shared" si="112"/>
        <v>#REF!</v>
      </c>
      <c r="AL66" s="9" t="e">
        <f t="shared" si="113"/>
        <v>#REF!</v>
      </c>
      <c r="AM66" s="27" t="e">
        <f t="shared" si="114"/>
        <v>#REF!</v>
      </c>
      <c r="AN66" s="27" t="e">
        <f t="shared" si="115"/>
        <v>#REF!</v>
      </c>
      <c r="AO66" s="27" t="e">
        <f t="shared" si="116"/>
        <v>#REF!</v>
      </c>
      <c r="AP66" s="27" t="e">
        <f t="shared" si="117"/>
        <v>#REF!</v>
      </c>
      <c r="AQ66" s="76"/>
    </row>
    <row r="67" spans="2:43" ht="14.25">
      <c r="B67" s="33" t="s">
        <v>133</v>
      </c>
      <c r="C67" s="27" t="e">
        <f t="shared" si="97"/>
        <v>#REF!</v>
      </c>
      <c r="D67" s="4" t="e">
        <f>附件1（2016年扶贫资金）!#REF!</f>
        <v>#REF!</v>
      </c>
      <c r="E67" s="4" t="e">
        <f>附件1（2016年扶贫资金）!#REF!</f>
        <v>#REF!</v>
      </c>
      <c r="F67" s="4" t="e">
        <f>附件1（2016年扶贫资金）!#REF!</f>
        <v>#REF!</v>
      </c>
      <c r="G67" s="27" t="e">
        <f t="shared" si="98"/>
        <v>#REF!</v>
      </c>
      <c r="H67" s="4" t="e">
        <f>附件2（2017年扶贫资金）!#REF!</f>
        <v>#REF!</v>
      </c>
      <c r="I67" s="4" t="e">
        <f>附件2（2017年扶贫资金）!#REF!</f>
        <v>#REF!</v>
      </c>
      <c r="J67" s="4" t="e">
        <f>附件2（2017年扶贫资金）!#REF!</f>
        <v>#REF!</v>
      </c>
      <c r="K67" s="27" t="e">
        <f t="shared" si="99"/>
        <v>#REF!</v>
      </c>
      <c r="L67" s="4" t="e">
        <f>附件3（2018年扶贫资金）!#REF!</f>
        <v>#REF!</v>
      </c>
      <c r="M67" s="4" t="e">
        <f>附件3（2018年扶贫资金）!#REF!</f>
        <v>#REF!</v>
      </c>
      <c r="N67" s="4" t="e">
        <f>附件3（2018年扶贫资金）!#REF!</f>
        <v>#REF!</v>
      </c>
      <c r="O67" s="27" t="e">
        <f t="shared" si="100"/>
        <v>#REF!</v>
      </c>
      <c r="P67" s="27" t="e">
        <f t="shared" si="101"/>
        <v>#REF!</v>
      </c>
      <c r="Q67" s="27" t="e">
        <f t="shared" si="102"/>
        <v>#REF!</v>
      </c>
      <c r="R67" s="27" t="e">
        <f t="shared" si="103"/>
        <v>#REF!</v>
      </c>
      <c r="S67" s="27" t="e">
        <f t="shared" si="104"/>
        <v>#REF!</v>
      </c>
      <c r="T67" s="4" t="e">
        <f>附件1（2016年扶贫资金）!#REF!</f>
        <v>#REF!</v>
      </c>
      <c r="U67" s="4" t="e">
        <f>附件1（2016年扶贫资金）!#REF!</f>
        <v>#REF!</v>
      </c>
      <c r="V67" s="4" t="e">
        <f>附件1（2016年扶贫资金）!#REF!</f>
        <v>#REF!</v>
      </c>
      <c r="W67" s="9" t="e">
        <f t="shared" si="105"/>
        <v>#REF!</v>
      </c>
      <c r="X67" s="27" t="e">
        <f t="shared" si="106"/>
        <v>#REF!</v>
      </c>
      <c r="Y67" s="4" t="e">
        <f>附件2（2017年扶贫资金）!#REF!</f>
        <v>#REF!</v>
      </c>
      <c r="Z67" s="4" t="e">
        <f>附件2（2017年扶贫资金）!#REF!</f>
        <v>#REF!</v>
      </c>
      <c r="AA67" s="4" t="e">
        <f>附件2（2017年扶贫资金）!#REF!</f>
        <v>#REF!</v>
      </c>
      <c r="AB67" s="9" t="e">
        <f t="shared" si="107"/>
        <v>#REF!</v>
      </c>
      <c r="AC67" s="54" t="e">
        <f t="shared" si="108"/>
        <v>#REF!</v>
      </c>
      <c r="AD67" s="3" t="e">
        <f>附件3（2018年扶贫资金）!#REF!</f>
        <v>#REF!</v>
      </c>
      <c r="AE67" s="3" t="e">
        <f>附件3（2018年扶贫资金）!#REF!</f>
        <v>#REF!</v>
      </c>
      <c r="AF67" s="3" t="e">
        <f>附件3（2018年扶贫资金）!#REF!</f>
        <v>#REF!</v>
      </c>
      <c r="AG67" s="54" t="e">
        <f>附件3（2018年扶贫资金）!#REF!</f>
        <v>#REF!</v>
      </c>
      <c r="AH67" s="54" t="e">
        <f t="shared" si="109"/>
        <v>#REF!</v>
      </c>
      <c r="AI67" s="54" t="e">
        <f t="shared" si="110"/>
        <v>#REF!</v>
      </c>
      <c r="AJ67" s="54" t="e">
        <f t="shared" si="111"/>
        <v>#REF!</v>
      </c>
      <c r="AK67" s="54" t="e">
        <f t="shared" si="112"/>
        <v>#REF!</v>
      </c>
      <c r="AL67" s="9" t="e">
        <f t="shared" si="113"/>
        <v>#REF!</v>
      </c>
      <c r="AM67" s="27" t="e">
        <f t="shared" si="114"/>
        <v>#REF!</v>
      </c>
      <c r="AN67" s="27" t="e">
        <f t="shared" si="115"/>
        <v>#REF!</v>
      </c>
      <c r="AO67" s="27" t="e">
        <f t="shared" si="116"/>
        <v>#REF!</v>
      </c>
      <c r="AP67" s="27" t="e">
        <f t="shared" si="117"/>
        <v>#REF!</v>
      </c>
      <c r="AQ67" s="76"/>
    </row>
    <row r="68" spans="2:43" ht="14.25">
      <c r="B68" s="78" t="s">
        <v>134</v>
      </c>
      <c r="C68" s="27" t="e">
        <f t="shared" si="97"/>
        <v>#REF!</v>
      </c>
      <c r="D68" s="4" t="e">
        <f>附件1（2016年扶贫资金）!#REF!</f>
        <v>#REF!</v>
      </c>
      <c r="E68" s="4" t="e">
        <f>附件1（2016年扶贫资金）!#REF!</f>
        <v>#REF!</v>
      </c>
      <c r="F68" s="4" t="e">
        <f>附件1（2016年扶贫资金）!#REF!</f>
        <v>#REF!</v>
      </c>
      <c r="G68" s="27" t="e">
        <f t="shared" si="98"/>
        <v>#REF!</v>
      </c>
      <c r="H68" s="4" t="e">
        <f>附件2（2017年扶贫资金）!#REF!</f>
        <v>#REF!</v>
      </c>
      <c r="I68" s="4" t="e">
        <f>附件2（2017年扶贫资金）!#REF!</f>
        <v>#REF!</v>
      </c>
      <c r="J68" s="4" t="e">
        <f>附件2（2017年扶贫资金）!#REF!</f>
        <v>#REF!</v>
      </c>
      <c r="K68" s="27" t="e">
        <f t="shared" si="99"/>
        <v>#REF!</v>
      </c>
      <c r="L68" s="4" t="e">
        <f>附件3（2018年扶贫资金）!#REF!</f>
        <v>#REF!</v>
      </c>
      <c r="M68" s="4" t="e">
        <f>附件3（2018年扶贫资金）!#REF!</f>
        <v>#REF!</v>
      </c>
      <c r="N68" s="4" t="e">
        <f>附件3（2018年扶贫资金）!#REF!</f>
        <v>#REF!</v>
      </c>
      <c r="O68" s="27" t="e">
        <f t="shared" si="100"/>
        <v>#REF!</v>
      </c>
      <c r="P68" s="27" t="e">
        <f t="shared" si="101"/>
        <v>#REF!</v>
      </c>
      <c r="Q68" s="27" t="e">
        <f t="shared" si="102"/>
        <v>#REF!</v>
      </c>
      <c r="R68" s="27" t="e">
        <f t="shared" si="103"/>
        <v>#REF!</v>
      </c>
      <c r="S68" s="27" t="e">
        <f t="shared" si="104"/>
        <v>#REF!</v>
      </c>
      <c r="T68" s="4" t="e">
        <f>附件1（2016年扶贫资金）!#REF!</f>
        <v>#REF!</v>
      </c>
      <c r="U68" s="4" t="e">
        <f>附件1（2016年扶贫资金）!#REF!</f>
        <v>#REF!</v>
      </c>
      <c r="V68" s="4" t="e">
        <f>附件1（2016年扶贫资金）!#REF!</f>
        <v>#REF!</v>
      </c>
      <c r="W68" s="9" t="e">
        <f t="shared" si="105"/>
        <v>#REF!</v>
      </c>
      <c r="X68" s="27" t="e">
        <f t="shared" si="106"/>
        <v>#REF!</v>
      </c>
      <c r="Y68" s="4" t="e">
        <f>附件2（2017年扶贫资金）!#REF!</f>
        <v>#REF!</v>
      </c>
      <c r="Z68" s="4" t="e">
        <f>附件2（2017年扶贫资金）!#REF!</f>
        <v>#REF!</v>
      </c>
      <c r="AA68" s="4" t="e">
        <f>附件2（2017年扶贫资金）!#REF!</f>
        <v>#REF!</v>
      </c>
      <c r="AB68" s="9" t="e">
        <f t="shared" si="107"/>
        <v>#REF!</v>
      </c>
      <c r="AC68" s="54" t="e">
        <f t="shared" si="108"/>
        <v>#REF!</v>
      </c>
      <c r="AD68" s="3" t="e">
        <f>附件3（2018年扶贫资金）!#REF!</f>
        <v>#REF!</v>
      </c>
      <c r="AE68" s="3" t="e">
        <f>附件3（2018年扶贫资金）!#REF!</f>
        <v>#REF!</v>
      </c>
      <c r="AF68" s="3" t="e">
        <f>附件3（2018年扶贫资金）!#REF!</f>
        <v>#REF!</v>
      </c>
      <c r="AG68" s="54" t="e">
        <f>附件3（2018年扶贫资金）!#REF!</f>
        <v>#REF!</v>
      </c>
      <c r="AH68" s="54" t="e">
        <f t="shared" si="109"/>
        <v>#REF!</v>
      </c>
      <c r="AI68" s="54" t="e">
        <f t="shared" si="110"/>
        <v>#REF!</v>
      </c>
      <c r="AJ68" s="54" t="e">
        <f t="shared" si="111"/>
        <v>#REF!</v>
      </c>
      <c r="AK68" s="54" t="e">
        <f t="shared" si="112"/>
        <v>#REF!</v>
      </c>
      <c r="AL68" s="9" t="e">
        <f t="shared" si="113"/>
        <v>#REF!</v>
      </c>
      <c r="AM68" s="27" t="e">
        <f t="shared" si="114"/>
        <v>#REF!</v>
      </c>
      <c r="AN68" s="27" t="e">
        <f t="shared" si="115"/>
        <v>#REF!</v>
      </c>
      <c r="AO68" s="27" t="e">
        <f t="shared" si="116"/>
        <v>#REF!</v>
      </c>
      <c r="AP68" s="27" t="e">
        <f t="shared" si="117"/>
        <v>#REF!</v>
      </c>
      <c r="AQ68" s="76"/>
    </row>
    <row r="69" spans="2:43" ht="14.25">
      <c r="B69" s="34" t="s">
        <v>35</v>
      </c>
      <c r="C69" s="35" t="e">
        <f t="shared" si="97"/>
        <v>#REF!</v>
      </c>
      <c r="D69" s="79" t="e">
        <f>附件1（2016年扶贫资金）!#REF!</f>
        <v>#REF!</v>
      </c>
      <c r="E69" s="79" t="e">
        <f>附件1（2016年扶贫资金）!#REF!</f>
        <v>#REF!</v>
      </c>
      <c r="F69" s="79" t="e">
        <f>附件1（2016年扶贫资金）!#REF!</f>
        <v>#REF!</v>
      </c>
      <c r="G69" s="35" t="e">
        <f t="shared" si="98"/>
        <v>#REF!</v>
      </c>
      <c r="H69" s="79" t="e">
        <f>附件2（2017年扶贫资金）!#REF!</f>
        <v>#REF!</v>
      </c>
      <c r="I69" s="79" t="e">
        <f>附件2（2017年扶贫资金）!#REF!</f>
        <v>#REF!</v>
      </c>
      <c r="J69" s="79" t="e">
        <f>附件2（2017年扶贫资金）!#REF!</f>
        <v>#REF!</v>
      </c>
      <c r="K69" s="35" t="e">
        <f t="shared" si="99"/>
        <v>#REF!</v>
      </c>
      <c r="L69" s="79" t="e">
        <f>附件3（2018年扶贫资金）!#REF!</f>
        <v>#REF!</v>
      </c>
      <c r="M69" s="79" t="e">
        <f>附件3（2018年扶贫资金）!#REF!</f>
        <v>#REF!</v>
      </c>
      <c r="N69" s="79" t="e">
        <f>附件3（2018年扶贫资金）!#REF!</f>
        <v>#REF!</v>
      </c>
      <c r="O69" s="35" t="e">
        <f t="shared" si="100"/>
        <v>#REF!</v>
      </c>
      <c r="P69" s="35" t="e">
        <f t="shared" si="101"/>
        <v>#REF!</v>
      </c>
      <c r="Q69" s="35" t="e">
        <f t="shared" si="102"/>
        <v>#REF!</v>
      </c>
      <c r="R69" s="35" t="e">
        <f t="shared" si="103"/>
        <v>#REF!</v>
      </c>
      <c r="S69" s="35" t="e">
        <f t="shared" si="104"/>
        <v>#REF!</v>
      </c>
      <c r="T69" s="79" t="e">
        <f>附件1（2016年扶贫资金）!#REF!</f>
        <v>#REF!</v>
      </c>
      <c r="U69" s="79" t="e">
        <f>附件1（2016年扶贫资金）!#REF!</f>
        <v>#REF!</v>
      </c>
      <c r="V69" s="79" t="e">
        <f>附件1（2016年扶贫资金）!#REF!</f>
        <v>#REF!</v>
      </c>
      <c r="W69" s="48" t="e">
        <f t="shared" si="105"/>
        <v>#REF!</v>
      </c>
      <c r="X69" s="35" t="e">
        <f t="shared" si="106"/>
        <v>#REF!</v>
      </c>
      <c r="Y69" s="79" t="e">
        <f>附件2（2017年扶贫资金）!#REF!</f>
        <v>#REF!</v>
      </c>
      <c r="Z69" s="79" t="e">
        <f>附件2（2017年扶贫资金）!#REF!</f>
        <v>#REF!</v>
      </c>
      <c r="AA69" s="79" t="e">
        <f>附件2（2017年扶贫资金）!#REF!</f>
        <v>#REF!</v>
      </c>
      <c r="AB69" s="48" t="e">
        <f t="shared" si="107"/>
        <v>#REF!</v>
      </c>
      <c r="AC69" s="57" t="e">
        <f t="shared" si="108"/>
        <v>#REF!</v>
      </c>
      <c r="AD69" s="80" t="e">
        <f>附件3（2018年扶贫资金）!#REF!</f>
        <v>#REF!</v>
      </c>
      <c r="AE69" s="80" t="e">
        <f>附件3（2018年扶贫资金）!#REF!</f>
        <v>#REF!</v>
      </c>
      <c r="AF69" s="80" t="e">
        <f>附件3（2018年扶贫资金）!#REF!</f>
        <v>#REF!</v>
      </c>
      <c r="AG69" s="57" t="e">
        <f>附件3（2018年扶贫资金）!#REF!</f>
        <v>#REF!</v>
      </c>
      <c r="AH69" s="57" t="e">
        <f t="shared" si="109"/>
        <v>#REF!</v>
      </c>
      <c r="AI69" s="57" t="e">
        <f t="shared" si="110"/>
        <v>#REF!</v>
      </c>
      <c r="AJ69" s="57" t="e">
        <f t="shared" si="111"/>
        <v>#REF!</v>
      </c>
      <c r="AK69" s="57" t="e">
        <f t="shared" si="112"/>
        <v>#REF!</v>
      </c>
      <c r="AL69" s="48" t="e">
        <f t="shared" si="113"/>
        <v>#REF!</v>
      </c>
      <c r="AM69" s="35" t="e">
        <f t="shared" si="114"/>
        <v>#REF!</v>
      </c>
      <c r="AN69" s="35" t="e">
        <f t="shared" si="115"/>
        <v>#REF!</v>
      </c>
      <c r="AO69" s="35" t="e">
        <f t="shared" si="116"/>
        <v>#REF!</v>
      </c>
      <c r="AP69" s="35" t="e">
        <f t="shared" si="117"/>
        <v>#REF!</v>
      </c>
      <c r="AQ69" s="81"/>
    </row>
    <row r="70" ht="14.25">
      <c r="AE70" s="5"/>
    </row>
  </sheetData>
  <sheetProtection/>
  <mergeCells count="16">
    <mergeCell ref="A1:AQ1"/>
    <mergeCell ref="A2:AQ2"/>
    <mergeCell ref="C3:R3"/>
    <mergeCell ref="S3:AL3"/>
    <mergeCell ref="C4:F4"/>
    <mergeCell ref="G4:J4"/>
    <mergeCell ref="K4:N4"/>
    <mergeCell ref="O4:R4"/>
    <mergeCell ref="S4:W4"/>
    <mergeCell ref="X4:AB4"/>
    <mergeCell ref="AC4:AG4"/>
    <mergeCell ref="AH4:AL4"/>
    <mergeCell ref="A3:A5"/>
    <mergeCell ref="B3:B5"/>
    <mergeCell ref="AQ3:AQ5"/>
    <mergeCell ref="AM3:AP4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6"/>
  <sheetViews>
    <sheetView zoomScaleSheetLayoutView="100" zoomScalePageLayoutView="0" workbookViewId="0" topLeftCell="B1">
      <selection activeCell="AH17" sqref="AH17"/>
    </sheetView>
  </sheetViews>
  <sheetFormatPr defaultColWidth="9.00390625" defaultRowHeight="14.25"/>
  <cols>
    <col min="1" max="1" width="6.00390625" style="4" hidden="1" customWidth="1"/>
    <col min="2" max="2" width="7.25390625" style="4" customWidth="1"/>
    <col min="3" max="3" width="7.75390625" style="4" customWidth="1"/>
    <col min="4" max="6" width="7.50390625" style="4" customWidth="1"/>
    <col min="7" max="8" width="8.50390625" style="4" customWidth="1"/>
    <col min="9" max="10" width="6.00390625" style="4" customWidth="1"/>
    <col min="11" max="12" width="8.50390625" style="4" bestFit="1" customWidth="1"/>
    <col min="13" max="15" width="7.50390625" style="4" customWidth="1"/>
    <col min="16" max="18" width="6.50390625" style="4" customWidth="1"/>
    <col min="19" max="19" width="8.50390625" style="5" customWidth="1"/>
    <col min="20" max="20" width="4.50390625" style="5" customWidth="1"/>
    <col min="21" max="22" width="3.875" style="5" customWidth="1"/>
    <col min="23" max="23" width="4.50390625" style="5" customWidth="1"/>
    <col min="24" max="24" width="9.625" style="5" customWidth="1"/>
    <col min="25" max="25" width="7.50390625" style="4" bestFit="1" customWidth="1"/>
    <col min="26" max="28" width="6.50390625" style="4" bestFit="1" customWidth="1"/>
    <col min="29" max="29" width="7.375" style="5" bestFit="1" customWidth="1"/>
    <col min="30" max="31" width="8.50390625" style="4" bestFit="1" customWidth="1"/>
    <col min="32" max="32" width="7.50390625" style="4" bestFit="1" customWidth="1"/>
    <col min="33" max="33" width="6.50390625" style="4" bestFit="1" customWidth="1"/>
    <col min="34" max="34" width="5.75390625" style="4" customWidth="1"/>
    <col min="35" max="35" width="13.25390625" style="4" customWidth="1"/>
    <col min="36" max="36" width="9.00390625" style="4" bestFit="1" customWidth="1"/>
    <col min="37" max="16384" width="9.00390625" style="4" customWidth="1"/>
  </cols>
  <sheetData>
    <row r="1" spans="1:34" s="1" customFormat="1" ht="25.5">
      <c r="A1" s="236" t="s">
        <v>137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</row>
    <row r="2" spans="1:34" s="1" customFormat="1" ht="14.25">
      <c r="A2" s="188" t="s">
        <v>57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</row>
    <row r="3" spans="1:34" s="2" customFormat="1" ht="14.25">
      <c r="A3" s="166" t="s">
        <v>0</v>
      </c>
      <c r="B3" s="166" t="s">
        <v>58</v>
      </c>
      <c r="C3" s="190" t="s">
        <v>59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 t="s">
        <v>60</v>
      </c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1"/>
      <c r="AD3" s="180" t="s">
        <v>138</v>
      </c>
      <c r="AE3" s="232"/>
      <c r="AF3" s="232"/>
      <c r="AG3" s="232"/>
      <c r="AH3" s="194" t="s">
        <v>61</v>
      </c>
    </row>
    <row r="4" spans="1:34" s="2" customFormat="1" ht="14.25">
      <c r="A4" s="166"/>
      <c r="B4" s="166"/>
      <c r="C4" s="237" t="s">
        <v>63</v>
      </c>
      <c r="D4" s="238"/>
      <c r="E4" s="238"/>
      <c r="F4" s="238"/>
      <c r="G4" s="237" t="s">
        <v>64</v>
      </c>
      <c r="H4" s="238"/>
      <c r="I4" s="238"/>
      <c r="J4" s="238"/>
      <c r="K4" s="169" t="s">
        <v>65</v>
      </c>
      <c r="L4" s="190"/>
      <c r="M4" s="190"/>
      <c r="N4" s="190"/>
      <c r="O4" s="166" t="s">
        <v>67</v>
      </c>
      <c r="P4" s="166"/>
      <c r="Q4" s="166"/>
      <c r="R4" s="166"/>
      <c r="S4" s="166"/>
      <c r="T4" s="166" t="s">
        <v>68</v>
      </c>
      <c r="U4" s="166"/>
      <c r="V4" s="166"/>
      <c r="W4" s="166"/>
      <c r="X4" s="166"/>
      <c r="Y4" s="169" t="s">
        <v>135</v>
      </c>
      <c r="Z4" s="190"/>
      <c r="AA4" s="190"/>
      <c r="AB4" s="190"/>
      <c r="AC4" s="191"/>
      <c r="AD4" s="233"/>
      <c r="AE4" s="234"/>
      <c r="AF4" s="234"/>
      <c r="AG4" s="234"/>
      <c r="AH4" s="194"/>
    </row>
    <row r="5" spans="1:34" s="2" customFormat="1" ht="42.75">
      <c r="A5" s="166"/>
      <c r="B5" s="166"/>
      <c r="C5" s="6" t="s">
        <v>8</v>
      </c>
      <c r="D5" s="6" t="s">
        <v>70</v>
      </c>
      <c r="E5" s="6" t="s">
        <v>71</v>
      </c>
      <c r="F5" s="6" t="s">
        <v>136</v>
      </c>
      <c r="G5" s="6" t="s">
        <v>8</v>
      </c>
      <c r="H5" s="6" t="s">
        <v>70</v>
      </c>
      <c r="I5" s="6" t="s">
        <v>71</v>
      </c>
      <c r="J5" s="6" t="s">
        <v>136</v>
      </c>
      <c r="K5" s="6" t="s">
        <v>8</v>
      </c>
      <c r="L5" s="6" t="s">
        <v>70</v>
      </c>
      <c r="M5" s="6" t="s">
        <v>71</v>
      </c>
      <c r="N5" s="6" t="s">
        <v>136</v>
      </c>
      <c r="O5" s="6" t="s">
        <v>8</v>
      </c>
      <c r="P5" s="6" t="s">
        <v>70</v>
      </c>
      <c r="Q5" s="6" t="s">
        <v>71</v>
      </c>
      <c r="R5" s="6" t="s">
        <v>136</v>
      </c>
      <c r="S5" s="6" t="s">
        <v>73</v>
      </c>
      <c r="T5" s="6" t="s">
        <v>8</v>
      </c>
      <c r="U5" s="6" t="s">
        <v>70</v>
      </c>
      <c r="V5" s="6" t="s">
        <v>71</v>
      </c>
      <c r="W5" s="6" t="s">
        <v>136</v>
      </c>
      <c r="X5" s="6" t="s">
        <v>73</v>
      </c>
      <c r="Y5" s="6" t="s">
        <v>8</v>
      </c>
      <c r="Z5" s="6" t="s">
        <v>70</v>
      </c>
      <c r="AA5" s="6" t="s">
        <v>71</v>
      </c>
      <c r="AB5" s="6" t="s">
        <v>136</v>
      </c>
      <c r="AC5" s="6" t="s">
        <v>73</v>
      </c>
      <c r="AD5" s="6" t="s">
        <v>8</v>
      </c>
      <c r="AE5" s="6" t="s">
        <v>70</v>
      </c>
      <c r="AF5" s="6" t="s">
        <v>71</v>
      </c>
      <c r="AG5" s="6" t="s">
        <v>136</v>
      </c>
      <c r="AH5" s="194"/>
    </row>
    <row r="6" spans="2:34" s="3" customFormat="1" ht="36.75" customHeight="1">
      <c r="B6" s="7" t="s">
        <v>74</v>
      </c>
      <c r="C6" s="8" t="e">
        <f>SUM(C7:C116)</f>
        <v>#REF!</v>
      </c>
      <c r="D6" s="8" t="e">
        <f>SUM(D7:D116)</f>
        <v>#REF!</v>
      </c>
      <c r="E6" s="8" t="e">
        <f>SUM(E7:E116)</f>
        <v>#REF!</v>
      </c>
      <c r="F6" s="8" t="e">
        <f>SUM(F7:F116)</f>
        <v>#REF!</v>
      </c>
      <c r="G6" s="8" t="e">
        <f aca="true" t="shared" si="0" ref="G6:G16">H6+I6+J6</f>
        <v>#REF!</v>
      </c>
      <c r="H6" s="8" t="e">
        <f>SUM(H7:H116)</f>
        <v>#REF!</v>
      </c>
      <c r="I6" s="8" t="e">
        <f>SUM(I7:I116)</f>
        <v>#REF!</v>
      </c>
      <c r="J6" s="8" t="e">
        <f>SUM(J7:J116)</f>
        <v>#REF!</v>
      </c>
      <c r="K6" s="8" t="e">
        <f aca="true" t="shared" si="1" ref="K6:K16">C6+G6</f>
        <v>#REF!</v>
      </c>
      <c r="L6" s="8" t="e">
        <f aca="true" t="shared" si="2" ref="L6:L16">D6+H6</f>
        <v>#REF!</v>
      </c>
      <c r="M6" s="8" t="e">
        <f aca="true" t="shared" si="3" ref="M6:M16">E6+I6</f>
        <v>#REF!</v>
      </c>
      <c r="N6" s="8" t="e">
        <f aca="true" t="shared" si="4" ref="N6:N16">F6+J6</f>
        <v>#REF!</v>
      </c>
      <c r="O6" s="8" t="e">
        <f aca="true" t="shared" si="5" ref="O6:O16">P6+Q6+R6</f>
        <v>#REF!</v>
      </c>
      <c r="P6" s="8" t="e">
        <f>SUM(P7:P116)</f>
        <v>#REF!</v>
      </c>
      <c r="Q6" s="8" t="e">
        <f>SUM(Q7:Q116)</f>
        <v>#REF!</v>
      </c>
      <c r="R6" s="8" t="e">
        <f>SUM(R7:R116)</f>
        <v>#REF!</v>
      </c>
      <c r="S6" s="9" t="e">
        <f aca="true" t="shared" si="6" ref="S6:S16">O6/C6</f>
        <v>#REF!</v>
      </c>
      <c r="T6" s="8" t="e">
        <f aca="true" t="shared" si="7" ref="T6:T16">U6+V6+W6</f>
        <v>#REF!</v>
      </c>
      <c r="U6" s="8" t="e">
        <f>SUM(U7:U8)</f>
        <v>#REF!</v>
      </c>
      <c r="V6" s="8" t="e">
        <f>SUM(V7:V8)</f>
        <v>#REF!</v>
      </c>
      <c r="W6" s="8" t="e">
        <f>SUM(W7:W8)</f>
        <v>#REF!</v>
      </c>
      <c r="X6" s="9" t="e">
        <f aca="true" t="shared" si="8" ref="X6:X16">T6/G6</f>
        <v>#REF!</v>
      </c>
      <c r="Y6" s="8" t="e">
        <f aca="true" t="shared" si="9" ref="Y6:Y16">Z6+AA6+AB6</f>
        <v>#REF!</v>
      </c>
      <c r="Z6" s="8" t="e">
        <f>SUM(Z7:Z116)</f>
        <v>#REF!</v>
      </c>
      <c r="AA6" s="8" t="e">
        <f>SUM(AA7:AA116)</f>
        <v>#REF!</v>
      </c>
      <c r="AB6" s="8" t="e">
        <f>SUM(AB7:AB116)</f>
        <v>#REF!</v>
      </c>
      <c r="AC6" s="9" t="e">
        <f aca="true" t="shared" si="10" ref="AC6:AC16">Y6/K6</f>
        <v>#REF!</v>
      </c>
      <c r="AD6" s="10" t="e">
        <f aca="true" t="shared" si="11" ref="AD6:AD16">K6-Y6</f>
        <v>#REF!</v>
      </c>
      <c r="AE6" s="8" t="e">
        <f>SUM(AE7:AE116)</f>
        <v>#REF!</v>
      </c>
      <c r="AF6" s="8" t="e">
        <f>SUM(AF7:AF116)</f>
        <v>#REF!</v>
      </c>
      <c r="AG6" s="8" t="e">
        <f>SUM(AG7:AG116)</f>
        <v>#REF!</v>
      </c>
      <c r="AH6" s="12"/>
    </row>
    <row r="7" spans="1:34" s="3" customFormat="1" ht="36.75" customHeight="1">
      <c r="A7" s="4"/>
      <c r="B7" s="7" t="s">
        <v>81</v>
      </c>
      <c r="C7" s="8" t="e">
        <f aca="true" t="shared" si="12" ref="C7:C16">D7+E7+F7</f>
        <v>#REF!</v>
      </c>
      <c r="D7" s="8" t="e">
        <f>#REF!</f>
        <v>#REF!</v>
      </c>
      <c r="E7" s="8" t="e">
        <f>#REF!</f>
        <v>#REF!</v>
      </c>
      <c r="F7" s="8" t="e">
        <f>#REF!</f>
        <v>#REF!</v>
      </c>
      <c r="G7" s="8" t="e">
        <f t="shared" si="0"/>
        <v>#REF!</v>
      </c>
      <c r="H7" s="8" t="e">
        <f>#REF!</f>
        <v>#REF!</v>
      </c>
      <c r="I7" s="8" t="e">
        <f>#REF!</f>
        <v>#REF!</v>
      </c>
      <c r="J7" s="8" t="e">
        <f>#REF!</f>
        <v>#REF!</v>
      </c>
      <c r="K7" s="8" t="e">
        <f t="shared" si="1"/>
        <v>#REF!</v>
      </c>
      <c r="L7" s="8" t="e">
        <f t="shared" si="2"/>
        <v>#REF!</v>
      </c>
      <c r="M7" s="8" t="e">
        <f t="shared" si="3"/>
        <v>#REF!</v>
      </c>
      <c r="N7" s="8" t="e">
        <f t="shared" si="4"/>
        <v>#REF!</v>
      </c>
      <c r="O7" s="8" t="e">
        <f t="shared" si="5"/>
        <v>#REF!</v>
      </c>
      <c r="P7" s="8" t="e">
        <f>#REF!</f>
        <v>#REF!</v>
      </c>
      <c r="Q7" s="8" t="e">
        <f>#REF!</f>
        <v>#REF!</v>
      </c>
      <c r="R7" s="8" t="e">
        <f>#REF!</f>
        <v>#REF!</v>
      </c>
      <c r="S7" s="9" t="e">
        <f t="shared" si="6"/>
        <v>#REF!</v>
      </c>
      <c r="T7" s="8" t="e">
        <f t="shared" si="7"/>
        <v>#REF!</v>
      </c>
      <c r="U7" s="8" t="e">
        <f>#REF!</f>
        <v>#REF!</v>
      </c>
      <c r="V7" s="8" t="e">
        <f>#REF!</f>
        <v>#REF!</v>
      </c>
      <c r="W7" s="8" t="e">
        <f>#REF!</f>
        <v>#REF!</v>
      </c>
      <c r="X7" s="9" t="e">
        <f t="shared" si="8"/>
        <v>#REF!</v>
      </c>
      <c r="Y7" s="8" t="e">
        <f t="shared" si="9"/>
        <v>#REF!</v>
      </c>
      <c r="Z7" s="8" t="e">
        <f aca="true" t="shared" si="13" ref="Z7:Z16">P7+U7</f>
        <v>#REF!</v>
      </c>
      <c r="AA7" s="8" t="e">
        <f aca="true" t="shared" si="14" ref="AA7:AA16">Q7+V7</f>
        <v>#REF!</v>
      </c>
      <c r="AB7" s="8" t="e">
        <f aca="true" t="shared" si="15" ref="AB7:AB16">R7+W7</f>
        <v>#REF!</v>
      </c>
      <c r="AC7" s="9" t="e">
        <f t="shared" si="10"/>
        <v>#REF!</v>
      </c>
      <c r="AD7" s="10" t="e">
        <f t="shared" si="11"/>
        <v>#REF!</v>
      </c>
      <c r="AE7" s="10" t="e">
        <f aca="true" t="shared" si="16" ref="AE7:AE16">L7-Z7</f>
        <v>#REF!</v>
      </c>
      <c r="AF7" s="10" t="e">
        <f aca="true" t="shared" si="17" ref="AF7:AF16">M7-AA7</f>
        <v>#REF!</v>
      </c>
      <c r="AG7" s="10" t="e">
        <f aca="true" t="shared" si="18" ref="AG7:AG16">N7-AB7</f>
        <v>#REF!</v>
      </c>
      <c r="AH7" s="12">
        <v>1</v>
      </c>
    </row>
    <row r="8" spans="1:34" s="3" customFormat="1" ht="36.75" customHeight="1">
      <c r="A8" s="4"/>
      <c r="B8" s="7" t="s">
        <v>82</v>
      </c>
      <c r="C8" s="8" t="e">
        <f t="shared" si="12"/>
        <v>#REF!</v>
      </c>
      <c r="D8" s="8" t="e">
        <f>#REF!</f>
        <v>#REF!</v>
      </c>
      <c r="E8" s="8" t="e">
        <f>#REF!</f>
        <v>#REF!</v>
      </c>
      <c r="F8" s="8" t="e">
        <f>#REF!</f>
        <v>#REF!</v>
      </c>
      <c r="G8" s="8" t="e">
        <f t="shared" si="0"/>
        <v>#REF!</v>
      </c>
      <c r="H8" s="8" t="e">
        <f>#REF!</f>
        <v>#REF!</v>
      </c>
      <c r="I8" s="8" t="e">
        <f>#REF!</f>
        <v>#REF!</v>
      </c>
      <c r="J8" s="8" t="e">
        <f>#REF!</f>
        <v>#REF!</v>
      </c>
      <c r="K8" s="8" t="e">
        <f t="shared" si="1"/>
        <v>#REF!</v>
      </c>
      <c r="L8" s="8" t="e">
        <f t="shared" si="2"/>
        <v>#REF!</v>
      </c>
      <c r="M8" s="8" t="e">
        <f t="shared" si="3"/>
        <v>#REF!</v>
      </c>
      <c r="N8" s="8" t="e">
        <f t="shared" si="4"/>
        <v>#REF!</v>
      </c>
      <c r="O8" s="8" t="e">
        <f t="shared" si="5"/>
        <v>#REF!</v>
      </c>
      <c r="P8" s="8" t="e">
        <f>#REF!</f>
        <v>#REF!</v>
      </c>
      <c r="Q8" s="8" t="e">
        <f>#REF!</f>
        <v>#REF!</v>
      </c>
      <c r="R8" s="8" t="e">
        <f>#REF!</f>
        <v>#REF!</v>
      </c>
      <c r="S8" s="9" t="e">
        <f t="shared" si="6"/>
        <v>#REF!</v>
      </c>
      <c r="T8" s="8" t="e">
        <f t="shared" si="7"/>
        <v>#REF!</v>
      </c>
      <c r="U8" s="8" t="e">
        <f>#REF!</f>
        <v>#REF!</v>
      </c>
      <c r="V8" s="8" t="e">
        <f>#REF!</f>
        <v>#REF!</v>
      </c>
      <c r="W8" s="8" t="e">
        <f>#REF!</f>
        <v>#REF!</v>
      </c>
      <c r="X8" s="9" t="e">
        <f t="shared" si="8"/>
        <v>#REF!</v>
      </c>
      <c r="Y8" s="8" t="e">
        <f t="shared" si="9"/>
        <v>#REF!</v>
      </c>
      <c r="Z8" s="8" t="e">
        <f t="shared" si="13"/>
        <v>#REF!</v>
      </c>
      <c r="AA8" s="8" t="e">
        <f t="shared" si="14"/>
        <v>#REF!</v>
      </c>
      <c r="AB8" s="8" t="e">
        <f t="shared" si="15"/>
        <v>#REF!</v>
      </c>
      <c r="AC8" s="9" t="e">
        <f t="shared" si="10"/>
        <v>#REF!</v>
      </c>
      <c r="AD8" s="10" t="e">
        <f t="shared" si="11"/>
        <v>#REF!</v>
      </c>
      <c r="AE8" s="10" t="e">
        <f t="shared" si="16"/>
        <v>#REF!</v>
      </c>
      <c r="AF8" s="10" t="e">
        <f t="shared" si="17"/>
        <v>#REF!</v>
      </c>
      <c r="AG8" s="10" t="e">
        <f t="shared" si="18"/>
        <v>#REF!</v>
      </c>
      <c r="AH8" s="12">
        <v>2</v>
      </c>
    </row>
    <row r="9" spans="2:34" s="3" customFormat="1" ht="36.75" customHeight="1">
      <c r="B9" s="7" t="s">
        <v>84</v>
      </c>
      <c r="C9" s="8" t="e">
        <f t="shared" si="12"/>
        <v>#REF!</v>
      </c>
      <c r="D9" s="8" t="e">
        <f>#REF!</f>
        <v>#REF!</v>
      </c>
      <c r="E9" s="8" t="e">
        <f>#REF!</f>
        <v>#REF!</v>
      </c>
      <c r="F9" s="8" t="e">
        <f>#REF!</f>
        <v>#REF!</v>
      </c>
      <c r="G9" s="8" t="e">
        <f t="shared" si="0"/>
        <v>#REF!</v>
      </c>
      <c r="H9" s="8" t="e">
        <f>#REF!</f>
        <v>#REF!</v>
      </c>
      <c r="I9" s="8" t="e">
        <f>#REF!</f>
        <v>#REF!</v>
      </c>
      <c r="J9" s="8" t="e">
        <f>#REF!</f>
        <v>#REF!</v>
      </c>
      <c r="K9" s="8" t="e">
        <f t="shared" si="1"/>
        <v>#REF!</v>
      </c>
      <c r="L9" s="8" t="e">
        <f t="shared" si="2"/>
        <v>#REF!</v>
      </c>
      <c r="M9" s="8" t="e">
        <f t="shared" si="3"/>
        <v>#REF!</v>
      </c>
      <c r="N9" s="8" t="e">
        <f t="shared" si="4"/>
        <v>#REF!</v>
      </c>
      <c r="O9" s="8" t="e">
        <f t="shared" si="5"/>
        <v>#REF!</v>
      </c>
      <c r="P9" s="8" t="e">
        <f>#REF!</f>
        <v>#REF!</v>
      </c>
      <c r="Q9" s="8" t="e">
        <f>#REF!</f>
        <v>#REF!</v>
      </c>
      <c r="R9" s="8" t="e">
        <f>#REF!</f>
        <v>#REF!</v>
      </c>
      <c r="S9" s="9" t="e">
        <f t="shared" si="6"/>
        <v>#REF!</v>
      </c>
      <c r="T9" s="8" t="e">
        <f t="shared" si="7"/>
        <v>#REF!</v>
      </c>
      <c r="U9" s="8" t="e">
        <f>#REF!</f>
        <v>#REF!</v>
      </c>
      <c r="V9" s="8" t="e">
        <f>#REF!</f>
        <v>#REF!</v>
      </c>
      <c r="W9" s="8" t="e">
        <f>#REF!</f>
        <v>#REF!</v>
      </c>
      <c r="X9" s="9" t="e">
        <f t="shared" si="8"/>
        <v>#REF!</v>
      </c>
      <c r="Y9" s="8" t="e">
        <f t="shared" si="9"/>
        <v>#REF!</v>
      </c>
      <c r="Z9" s="8" t="e">
        <f t="shared" si="13"/>
        <v>#REF!</v>
      </c>
      <c r="AA9" s="8" t="e">
        <f t="shared" si="14"/>
        <v>#REF!</v>
      </c>
      <c r="AB9" s="8" t="e">
        <f t="shared" si="15"/>
        <v>#REF!</v>
      </c>
      <c r="AC9" s="9" t="e">
        <f t="shared" si="10"/>
        <v>#REF!</v>
      </c>
      <c r="AD9" s="10" t="e">
        <f t="shared" si="11"/>
        <v>#REF!</v>
      </c>
      <c r="AE9" s="10" t="e">
        <f t="shared" si="16"/>
        <v>#REF!</v>
      </c>
      <c r="AF9" s="10" t="e">
        <f t="shared" si="17"/>
        <v>#REF!</v>
      </c>
      <c r="AG9" s="10" t="e">
        <f t="shared" si="18"/>
        <v>#REF!</v>
      </c>
      <c r="AH9" s="12">
        <v>3</v>
      </c>
    </row>
    <row r="10" spans="1:34" s="3" customFormat="1" ht="36.75" customHeight="1">
      <c r="A10" s="4"/>
      <c r="B10" s="7" t="s">
        <v>83</v>
      </c>
      <c r="C10" s="8" t="e">
        <f t="shared" si="12"/>
        <v>#REF!</v>
      </c>
      <c r="D10" s="8" t="e">
        <f>#REF!</f>
        <v>#REF!</v>
      </c>
      <c r="E10" s="8" t="e">
        <f>#REF!</f>
        <v>#REF!</v>
      </c>
      <c r="F10" s="8" t="e">
        <f>#REF!</f>
        <v>#REF!</v>
      </c>
      <c r="G10" s="8" t="e">
        <f t="shared" si="0"/>
        <v>#REF!</v>
      </c>
      <c r="H10" s="8" t="e">
        <f>#REF!</f>
        <v>#REF!</v>
      </c>
      <c r="I10" s="8" t="e">
        <f>#REF!</f>
        <v>#REF!</v>
      </c>
      <c r="J10" s="8" t="e">
        <f>#REF!</f>
        <v>#REF!</v>
      </c>
      <c r="K10" s="8" t="e">
        <f t="shared" si="1"/>
        <v>#REF!</v>
      </c>
      <c r="L10" s="8" t="e">
        <f t="shared" si="2"/>
        <v>#REF!</v>
      </c>
      <c r="M10" s="8" t="e">
        <f t="shared" si="3"/>
        <v>#REF!</v>
      </c>
      <c r="N10" s="8" t="e">
        <f t="shared" si="4"/>
        <v>#REF!</v>
      </c>
      <c r="O10" s="8" t="e">
        <f t="shared" si="5"/>
        <v>#REF!</v>
      </c>
      <c r="P10" s="8" t="e">
        <f>#REF!</f>
        <v>#REF!</v>
      </c>
      <c r="Q10" s="8" t="e">
        <f>#REF!</f>
        <v>#REF!</v>
      </c>
      <c r="R10" s="8" t="e">
        <f>#REF!</f>
        <v>#REF!</v>
      </c>
      <c r="S10" s="9" t="e">
        <f t="shared" si="6"/>
        <v>#REF!</v>
      </c>
      <c r="T10" s="8" t="e">
        <f t="shared" si="7"/>
        <v>#REF!</v>
      </c>
      <c r="U10" s="8" t="e">
        <f>#REF!</f>
        <v>#REF!</v>
      </c>
      <c r="V10" s="8" t="e">
        <f>#REF!</f>
        <v>#REF!</v>
      </c>
      <c r="W10" s="8" t="e">
        <f>#REF!</f>
        <v>#REF!</v>
      </c>
      <c r="X10" s="9" t="e">
        <f t="shared" si="8"/>
        <v>#REF!</v>
      </c>
      <c r="Y10" s="8" t="e">
        <f t="shared" si="9"/>
        <v>#REF!</v>
      </c>
      <c r="Z10" s="8" t="e">
        <f t="shared" si="13"/>
        <v>#REF!</v>
      </c>
      <c r="AA10" s="8" t="e">
        <f t="shared" si="14"/>
        <v>#REF!</v>
      </c>
      <c r="AB10" s="8" t="e">
        <f t="shared" si="15"/>
        <v>#REF!</v>
      </c>
      <c r="AC10" s="9" t="e">
        <f t="shared" si="10"/>
        <v>#REF!</v>
      </c>
      <c r="AD10" s="10" t="e">
        <f t="shared" si="11"/>
        <v>#REF!</v>
      </c>
      <c r="AE10" s="10" t="e">
        <f t="shared" si="16"/>
        <v>#REF!</v>
      </c>
      <c r="AF10" s="10" t="e">
        <f t="shared" si="17"/>
        <v>#REF!</v>
      </c>
      <c r="AG10" s="10" t="e">
        <f t="shared" si="18"/>
        <v>#REF!</v>
      </c>
      <c r="AH10" s="12">
        <v>4</v>
      </c>
    </row>
    <row r="11" spans="1:34" s="3" customFormat="1" ht="36.75" customHeight="1">
      <c r="A11" s="4"/>
      <c r="B11" s="7" t="s">
        <v>75</v>
      </c>
      <c r="C11" s="8" t="e">
        <f t="shared" si="12"/>
        <v>#REF!</v>
      </c>
      <c r="D11" s="8" t="e">
        <f>#REF!</f>
        <v>#REF!</v>
      </c>
      <c r="E11" s="8" t="e">
        <f>#REF!</f>
        <v>#REF!</v>
      </c>
      <c r="F11" s="8" t="e">
        <f>#REF!</f>
        <v>#REF!</v>
      </c>
      <c r="G11" s="8" t="e">
        <f t="shared" si="0"/>
        <v>#REF!</v>
      </c>
      <c r="H11" s="8" t="e">
        <f>#REF!</f>
        <v>#REF!</v>
      </c>
      <c r="I11" s="8" t="e">
        <f>#REF!</f>
        <v>#REF!</v>
      </c>
      <c r="J11" s="8" t="e">
        <f>#REF!</f>
        <v>#REF!</v>
      </c>
      <c r="K11" s="8" t="e">
        <f t="shared" si="1"/>
        <v>#REF!</v>
      </c>
      <c r="L11" s="8" t="e">
        <f t="shared" si="2"/>
        <v>#REF!</v>
      </c>
      <c r="M11" s="8" t="e">
        <f t="shared" si="3"/>
        <v>#REF!</v>
      </c>
      <c r="N11" s="8" t="e">
        <f t="shared" si="4"/>
        <v>#REF!</v>
      </c>
      <c r="O11" s="8" t="e">
        <f t="shared" si="5"/>
        <v>#REF!</v>
      </c>
      <c r="P11" s="8" t="e">
        <f>#REF!</f>
        <v>#REF!</v>
      </c>
      <c r="Q11" s="8" t="e">
        <f>#REF!</f>
        <v>#REF!</v>
      </c>
      <c r="R11" s="8" t="e">
        <f>#REF!</f>
        <v>#REF!</v>
      </c>
      <c r="S11" s="9" t="e">
        <f t="shared" si="6"/>
        <v>#REF!</v>
      </c>
      <c r="T11" s="8" t="e">
        <f t="shared" si="7"/>
        <v>#REF!</v>
      </c>
      <c r="U11" s="8" t="e">
        <f>#REF!</f>
        <v>#REF!</v>
      </c>
      <c r="V11" s="8" t="e">
        <f>#REF!</f>
        <v>#REF!</v>
      </c>
      <c r="W11" s="8" t="e">
        <f>#REF!</f>
        <v>#REF!</v>
      </c>
      <c r="X11" s="9" t="e">
        <f t="shared" si="8"/>
        <v>#REF!</v>
      </c>
      <c r="Y11" s="8" t="e">
        <f t="shared" si="9"/>
        <v>#REF!</v>
      </c>
      <c r="Z11" s="8" t="e">
        <f t="shared" si="13"/>
        <v>#REF!</v>
      </c>
      <c r="AA11" s="8" t="e">
        <f t="shared" si="14"/>
        <v>#REF!</v>
      </c>
      <c r="AB11" s="8" t="e">
        <f t="shared" si="15"/>
        <v>#REF!</v>
      </c>
      <c r="AC11" s="9" t="e">
        <f t="shared" si="10"/>
        <v>#REF!</v>
      </c>
      <c r="AD11" s="10" t="e">
        <f t="shared" si="11"/>
        <v>#REF!</v>
      </c>
      <c r="AE11" s="10" t="e">
        <f t="shared" si="16"/>
        <v>#REF!</v>
      </c>
      <c r="AF11" s="10" t="e">
        <f t="shared" si="17"/>
        <v>#REF!</v>
      </c>
      <c r="AG11" s="10" t="e">
        <f t="shared" si="18"/>
        <v>#REF!</v>
      </c>
      <c r="AH11" s="12">
        <v>5</v>
      </c>
    </row>
    <row r="12" spans="1:34" s="3" customFormat="1" ht="36.75" customHeight="1">
      <c r="A12" s="4"/>
      <c r="B12" s="7" t="s">
        <v>79</v>
      </c>
      <c r="C12" s="8" t="e">
        <f t="shared" si="12"/>
        <v>#REF!</v>
      </c>
      <c r="D12" s="8" t="e">
        <f>#REF!</f>
        <v>#REF!</v>
      </c>
      <c r="E12" s="8" t="e">
        <f>#REF!</f>
        <v>#REF!</v>
      </c>
      <c r="F12" s="8" t="e">
        <f>#REF!</f>
        <v>#REF!</v>
      </c>
      <c r="G12" s="8" t="e">
        <f t="shared" si="0"/>
        <v>#REF!</v>
      </c>
      <c r="H12" s="8" t="e">
        <f>#REF!</f>
        <v>#REF!</v>
      </c>
      <c r="I12" s="8" t="e">
        <f>#REF!</f>
        <v>#REF!</v>
      </c>
      <c r="J12" s="8" t="e">
        <f>#REF!</f>
        <v>#REF!</v>
      </c>
      <c r="K12" s="8" t="e">
        <f t="shared" si="1"/>
        <v>#REF!</v>
      </c>
      <c r="L12" s="8" t="e">
        <f t="shared" si="2"/>
        <v>#REF!</v>
      </c>
      <c r="M12" s="8" t="e">
        <f t="shared" si="3"/>
        <v>#REF!</v>
      </c>
      <c r="N12" s="8" t="e">
        <f t="shared" si="4"/>
        <v>#REF!</v>
      </c>
      <c r="O12" s="8" t="e">
        <f t="shared" si="5"/>
        <v>#REF!</v>
      </c>
      <c r="P12" s="8" t="e">
        <f>#REF!</f>
        <v>#REF!</v>
      </c>
      <c r="Q12" s="8" t="e">
        <f>#REF!</f>
        <v>#REF!</v>
      </c>
      <c r="R12" s="8" t="e">
        <f>#REF!</f>
        <v>#REF!</v>
      </c>
      <c r="S12" s="9" t="e">
        <f t="shared" si="6"/>
        <v>#REF!</v>
      </c>
      <c r="T12" s="8" t="e">
        <f t="shared" si="7"/>
        <v>#REF!</v>
      </c>
      <c r="U12" s="8" t="e">
        <f>#REF!</f>
        <v>#REF!</v>
      </c>
      <c r="V12" s="8" t="e">
        <f>#REF!</f>
        <v>#REF!</v>
      </c>
      <c r="W12" s="8" t="e">
        <f>#REF!</f>
        <v>#REF!</v>
      </c>
      <c r="X12" s="9" t="e">
        <f t="shared" si="8"/>
        <v>#REF!</v>
      </c>
      <c r="Y12" s="8" t="e">
        <f t="shared" si="9"/>
        <v>#REF!</v>
      </c>
      <c r="Z12" s="8" t="e">
        <f t="shared" si="13"/>
        <v>#REF!</v>
      </c>
      <c r="AA12" s="8" t="e">
        <f t="shared" si="14"/>
        <v>#REF!</v>
      </c>
      <c r="AB12" s="8" t="e">
        <f t="shared" si="15"/>
        <v>#REF!</v>
      </c>
      <c r="AC12" s="9" t="e">
        <f t="shared" si="10"/>
        <v>#REF!</v>
      </c>
      <c r="AD12" s="10" t="e">
        <f t="shared" si="11"/>
        <v>#REF!</v>
      </c>
      <c r="AE12" s="10" t="e">
        <f t="shared" si="16"/>
        <v>#REF!</v>
      </c>
      <c r="AF12" s="10" t="e">
        <f t="shared" si="17"/>
        <v>#REF!</v>
      </c>
      <c r="AG12" s="10" t="e">
        <f t="shared" si="18"/>
        <v>#REF!</v>
      </c>
      <c r="AH12" s="12">
        <v>6</v>
      </c>
    </row>
    <row r="13" spans="1:34" s="3" customFormat="1" ht="36.75" customHeight="1">
      <c r="A13" s="4"/>
      <c r="B13" s="7" t="s">
        <v>78</v>
      </c>
      <c r="C13" s="8" t="e">
        <f t="shared" si="12"/>
        <v>#REF!</v>
      </c>
      <c r="D13" s="8" t="e">
        <f>#REF!</f>
        <v>#REF!</v>
      </c>
      <c r="E13" s="8" t="e">
        <f>#REF!</f>
        <v>#REF!</v>
      </c>
      <c r="F13" s="8" t="e">
        <f>#REF!</f>
        <v>#REF!</v>
      </c>
      <c r="G13" s="8" t="e">
        <f t="shared" si="0"/>
        <v>#REF!</v>
      </c>
      <c r="H13" s="8" t="e">
        <f>#REF!</f>
        <v>#REF!</v>
      </c>
      <c r="I13" s="8" t="e">
        <f>#REF!</f>
        <v>#REF!</v>
      </c>
      <c r="J13" s="8" t="e">
        <f>#REF!</f>
        <v>#REF!</v>
      </c>
      <c r="K13" s="8" t="e">
        <f t="shared" si="1"/>
        <v>#REF!</v>
      </c>
      <c r="L13" s="8" t="e">
        <f t="shared" si="2"/>
        <v>#REF!</v>
      </c>
      <c r="M13" s="8" t="e">
        <f t="shared" si="3"/>
        <v>#REF!</v>
      </c>
      <c r="N13" s="8" t="e">
        <f t="shared" si="4"/>
        <v>#REF!</v>
      </c>
      <c r="O13" s="8" t="e">
        <f t="shared" si="5"/>
        <v>#REF!</v>
      </c>
      <c r="P13" s="8" t="e">
        <f>#REF!</f>
        <v>#REF!</v>
      </c>
      <c r="Q13" s="8" t="e">
        <f>#REF!</f>
        <v>#REF!</v>
      </c>
      <c r="R13" s="8" t="e">
        <f>#REF!</f>
        <v>#REF!</v>
      </c>
      <c r="S13" s="9" t="e">
        <f t="shared" si="6"/>
        <v>#REF!</v>
      </c>
      <c r="T13" s="8" t="e">
        <f t="shared" si="7"/>
        <v>#REF!</v>
      </c>
      <c r="U13" s="8" t="e">
        <f>#REF!</f>
        <v>#REF!</v>
      </c>
      <c r="V13" s="8" t="e">
        <f>#REF!</f>
        <v>#REF!</v>
      </c>
      <c r="W13" s="8" t="e">
        <f>#REF!</f>
        <v>#REF!</v>
      </c>
      <c r="X13" s="9" t="e">
        <f t="shared" si="8"/>
        <v>#REF!</v>
      </c>
      <c r="Y13" s="8" t="e">
        <f t="shared" si="9"/>
        <v>#REF!</v>
      </c>
      <c r="Z13" s="8" t="e">
        <f t="shared" si="13"/>
        <v>#REF!</v>
      </c>
      <c r="AA13" s="8" t="e">
        <f t="shared" si="14"/>
        <v>#REF!</v>
      </c>
      <c r="AB13" s="8" t="e">
        <f t="shared" si="15"/>
        <v>#REF!</v>
      </c>
      <c r="AC13" s="9" t="e">
        <f t="shared" si="10"/>
        <v>#REF!</v>
      </c>
      <c r="AD13" s="10" t="e">
        <f t="shared" si="11"/>
        <v>#REF!</v>
      </c>
      <c r="AE13" s="10" t="e">
        <f t="shared" si="16"/>
        <v>#REF!</v>
      </c>
      <c r="AF13" s="10" t="e">
        <f t="shared" si="17"/>
        <v>#REF!</v>
      </c>
      <c r="AG13" s="10" t="e">
        <f t="shared" si="18"/>
        <v>#REF!</v>
      </c>
      <c r="AH13" s="12">
        <v>7</v>
      </c>
    </row>
    <row r="14" spans="1:34" s="3" customFormat="1" ht="36.75" customHeight="1">
      <c r="A14" s="4"/>
      <c r="B14" s="7" t="s">
        <v>80</v>
      </c>
      <c r="C14" s="8" t="e">
        <f t="shared" si="12"/>
        <v>#REF!</v>
      </c>
      <c r="D14" s="8" t="e">
        <f>#REF!</f>
        <v>#REF!</v>
      </c>
      <c r="E14" s="8" t="e">
        <f>#REF!</f>
        <v>#REF!</v>
      </c>
      <c r="F14" s="8" t="e">
        <f>#REF!</f>
        <v>#REF!</v>
      </c>
      <c r="G14" s="8" t="e">
        <f t="shared" si="0"/>
        <v>#REF!</v>
      </c>
      <c r="H14" s="8" t="e">
        <f>#REF!</f>
        <v>#REF!</v>
      </c>
      <c r="I14" s="8" t="e">
        <f>#REF!</f>
        <v>#REF!</v>
      </c>
      <c r="J14" s="8" t="e">
        <f>#REF!</f>
        <v>#REF!</v>
      </c>
      <c r="K14" s="8" t="e">
        <f t="shared" si="1"/>
        <v>#REF!</v>
      </c>
      <c r="L14" s="8" t="e">
        <f t="shared" si="2"/>
        <v>#REF!</v>
      </c>
      <c r="M14" s="8" t="e">
        <f t="shared" si="3"/>
        <v>#REF!</v>
      </c>
      <c r="N14" s="8" t="e">
        <f t="shared" si="4"/>
        <v>#REF!</v>
      </c>
      <c r="O14" s="8" t="e">
        <f t="shared" si="5"/>
        <v>#REF!</v>
      </c>
      <c r="P14" s="8" t="e">
        <f>#REF!</f>
        <v>#REF!</v>
      </c>
      <c r="Q14" s="8" t="e">
        <f>#REF!</f>
        <v>#REF!</v>
      </c>
      <c r="R14" s="8" t="e">
        <f>#REF!</f>
        <v>#REF!</v>
      </c>
      <c r="S14" s="9" t="e">
        <f t="shared" si="6"/>
        <v>#REF!</v>
      </c>
      <c r="T14" s="8" t="e">
        <f t="shared" si="7"/>
        <v>#REF!</v>
      </c>
      <c r="U14" s="8" t="e">
        <f>#REF!</f>
        <v>#REF!</v>
      </c>
      <c r="V14" s="8" t="e">
        <f>#REF!</f>
        <v>#REF!</v>
      </c>
      <c r="W14" s="8" t="e">
        <f>#REF!</f>
        <v>#REF!</v>
      </c>
      <c r="X14" s="9" t="e">
        <f t="shared" si="8"/>
        <v>#REF!</v>
      </c>
      <c r="Y14" s="8" t="e">
        <f t="shared" si="9"/>
        <v>#REF!</v>
      </c>
      <c r="Z14" s="8" t="e">
        <f t="shared" si="13"/>
        <v>#REF!</v>
      </c>
      <c r="AA14" s="8" t="e">
        <f t="shared" si="14"/>
        <v>#REF!</v>
      </c>
      <c r="AB14" s="8" t="e">
        <f t="shared" si="15"/>
        <v>#REF!</v>
      </c>
      <c r="AC14" s="9" t="e">
        <f t="shared" si="10"/>
        <v>#REF!</v>
      </c>
      <c r="AD14" s="10" t="e">
        <f t="shared" si="11"/>
        <v>#REF!</v>
      </c>
      <c r="AE14" s="10" t="e">
        <f t="shared" si="16"/>
        <v>#REF!</v>
      </c>
      <c r="AF14" s="10" t="e">
        <f t="shared" si="17"/>
        <v>#REF!</v>
      </c>
      <c r="AG14" s="10" t="e">
        <f t="shared" si="18"/>
        <v>#REF!</v>
      </c>
      <c r="AH14" s="12">
        <v>8</v>
      </c>
    </row>
    <row r="15" spans="1:34" s="3" customFormat="1" ht="36.75" customHeight="1">
      <c r="A15" s="4"/>
      <c r="B15" s="7" t="s">
        <v>76</v>
      </c>
      <c r="C15" s="8" t="e">
        <f t="shared" si="12"/>
        <v>#REF!</v>
      </c>
      <c r="D15" s="8" t="e">
        <f>#REF!</f>
        <v>#REF!</v>
      </c>
      <c r="E15" s="8" t="e">
        <f>#REF!</f>
        <v>#REF!</v>
      </c>
      <c r="F15" s="8" t="e">
        <f>#REF!</f>
        <v>#REF!</v>
      </c>
      <c r="G15" s="8" t="e">
        <f t="shared" si="0"/>
        <v>#REF!</v>
      </c>
      <c r="H15" s="8" t="e">
        <f>#REF!</f>
        <v>#REF!</v>
      </c>
      <c r="I15" s="8" t="e">
        <f>#REF!</f>
        <v>#REF!</v>
      </c>
      <c r="J15" s="8" t="e">
        <f>#REF!</f>
        <v>#REF!</v>
      </c>
      <c r="K15" s="8" t="e">
        <f t="shared" si="1"/>
        <v>#REF!</v>
      </c>
      <c r="L15" s="8" t="e">
        <f t="shared" si="2"/>
        <v>#REF!</v>
      </c>
      <c r="M15" s="8" t="e">
        <f t="shared" si="3"/>
        <v>#REF!</v>
      </c>
      <c r="N15" s="8" t="e">
        <f t="shared" si="4"/>
        <v>#REF!</v>
      </c>
      <c r="O15" s="8" t="e">
        <f t="shared" si="5"/>
        <v>#REF!</v>
      </c>
      <c r="P15" s="8" t="e">
        <f>#REF!</f>
        <v>#REF!</v>
      </c>
      <c r="Q15" s="8" t="e">
        <f>#REF!</f>
        <v>#REF!</v>
      </c>
      <c r="R15" s="8" t="e">
        <f>#REF!</f>
        <v>#REF!</v>
      </c>
      <c r="S15" s="9" t="e">
        <f t="shared" si="6"/>
        <v>#REF!</v>
      </c>
      <c r="T15" s="8" t="e">
        <f t="shared" si="7"/>
        <v>#REF!</v>
      </c>
      <c r="U15" s="8" t="e">
        <f>#REF!</f>
        <v>#REF!</v>
      </c>
      <c r="V15" s="8" t="e">
        <f>#REF!</f>
        <v>#REF!</v>
      </c>
      <c r="W15" s="8" t="e">
        <f>#REF!</f>
        <v>#REF!</v>
      </c>
      <c r="X15" s="9" t="e">
        <f t="shared" si="8"/>
        <v>#REF!</v>
      </c>
      <c r="Y15" s="8" t="e">
        <f t="shared" si="9"/>
        <v>#REF!</v>
      </c>
      <c r="Z15" s="8" t="e">
        <f t="shared" si="13"/>
        <v>#REF!</v>
      </c>
      <c r="AA15" s="8" t="e">
        <f t="shared" si="14"/>
        <v>#REF!</v>
      </c>
      <c r="AB15" s="8" t="e">
        <f t="shared" si="15"/>
        <v>#REF!</v>
      </c>
      <c r="AC15" s="9" t="e">
        <f t="shared" si="10"/>
        <v>#REF!</v>
      </c>
      <c r="AD15" s="10" t="e">
        <f t="shared" si="11"/>
        <v>#REF!</v>
      </c>
      <c r="AE15" s="10" t="e">
        <f t="shared" si="16"/>
        <v>#REF!</v>
      </c>
      <c r="AF15" s="10" t="e">
        <f t="shared" si="17"/>
        <v>#REF!</v>
      </c>
      <c r="AG15" s="10" t="e">
        <f t="shared" si="18"/>
        <v>#REF!</v>
      </c>
      <c r="AH15" s="12">
        <v>9</v>
      </c>
    </row>
    <row r="16" spans="1:34" s="3" customFormat="1" ht="36.75" customHeight="1">
      <c r="A16" s="4"/>
      <c r="B16" s="7" t="s">
        <v>77</v>
      </c>
      <c r="C16" s="8" t="e">
        <f t="shared" si="12"/>
        <v>#REF!</v>
      </c>
      <c r="D16" s="8" t="e">
        <f>#REF!</f>
        <v>#REF!</v>
      </c>
      <c r="E16" s="8" t="e">
        <f>#REF!</f>
        <v>#REF!</v>
      </c>
      <c r="F16" s="8" t="e">
        <f>#REF!</f>
        <v>#REF!</v>
      </c>
      <c r="G16" s="8" t="e">
        <f t="shared" si="0"/>
        <v>#REF!</v>
      </c>
      <c r="H16" s="8" t="e">
        <f>#REF!</f>
        <v>#REF!</v>
      </c>
      <c r="I16" s="8" t="e">
        <f>#REF!</f>
        <v>#REF!</v>
      </c>
      <c r="J16" s="8" t="e">
        <f>#REF!</f>
        <v>#REF!</v>
      </c>
      <c r="K16" s="8" t="e">
        <f t="shared" si="1"/>
        <v>#REF!</v>
      </c>
      <c r="L16" s="8" t="e">
        <f t="shared" si="2"/>
        <v>#REF!</v>
      </c>
      <c r="M16" s="8" t="e">
        <f t="shared" si="3"/>
        <v>#REF!</v>
      </c>
      <c r="N16" s="8" t="e">
        <f t="shared" si="4"/>
        <v>#REF!</v>
      </c>
      <c r="O16" s="8" t="e">
        <f t="shared" si="5"/>
        <v>#REF!</v>
      </c>
      <c r="P16" s="8" t="e">
        <f>#REF!</f>
        <v>#REF!</v>
      </c>
      <c r="Q16" s="8" t="e">
        <f>#REF!</f>
        <v>#REF!</v>
      </c>
      <c r="R16" s="8" t="e">
        <f>#REF!</f>
        <v>#REF!</v>
      </c>
      <c r="S16" s="9" t="e">
        <f t="shared" si="6"/>
        <v>#REF!</v>
      </c>
      <c r="T16" s="8" t="e">
        <f t="shared" si="7"/>
        <v>#REF!</v>
      </c>
      <c r="U16" s="8" t="e">
        <f>#REF!</f>
        <v>#REF!</v>
      </c>
      <c r="V16" s="8" t="e">
        <f>#REF!</f>
        <v>#REF!</v>
      </c>
      <c r="W16" s="8" t="e">
        <f>#REF!</f>
        <v>#REF!</v>
      </c>
      <c r="X16" s="9" t="e">
        <f t="shared" si="8"/>
        <v>#REF!</v>
      </c>
      <c r="Y16" s="8" t="e">
        <f t="shared" si="9"/>
        <v>#REF!</v>
      </c>
      <c r="Z16" s="8" t="e">
        <f t="shared" si="13"/>
        <v>#REF!</v>
      </c>
      <c r="AA16" s="8" t="e">
        <f t="shared" si="14"/>
        <v>#REF!</v>
      </c>
      <c r="AB16" s="8" t="e">
        <f t="shared" si="15"/>
        <v>#REF!</v>
      </c>
      <c r="AC16" s="9" t="e">
        <f t="shared" si="10"/>
        <v>#REF!</v>
      </c>
      <c r="AD16" s="10" t="e">
        <f t="shared" si="11"/>
        <v>#REF!</v>
      </c>
      <c r="AE16" s="10" t="e">
        <f t="shared" si="16"/>
        <v>#REF!</v>
      </c>
      <c r="AF16" s="10" t="e">
        <f t="shared" si="17"/>
        <v>#REF!</v>
      </c>
      <c r="AG16" s="10" t="e">
        <f t="shared" si="18"/>
        <v>#REF!</v>
      </c>
      <c r="AH16" s="12">
        <v>10</v>
      </c>
    </row>
  </sheetData>
  <sheetProtection/>
  <mergeCells count="14">
    <mergeCell ref="AH3:AH5"/>
    <mergeCell ref="AD3:AG4"/>
    <mergeCell ref="A1:AH1"/>
    <mergeCell ref="A2:AH2"/>
    <mergeCell ref="C3:N3"/>
    <mergeCell ref="O3:AC3"/>
    <mergeCell ref="C4:F4"/>
    <mergeCell ref="G4:J4"/>
    <mergeCell ref="K4:N4"/>
    <mergeCell ref="O4:S4"/>
    <mergeCell ref="T4:X4"/>
    <mergeCell ref="Y4:AC4"/>
    <mergeCell ref="A3:A5"/>
    <mergeCell ref="B3:B5"/>
  </mergeCells>
  <printOptions/>
  <pageMargins left="0.1597222222222222" right="0.1597222222222222" top="1" bottom="1" header="0.5097222222222222" footer="0.5097222222222222"/>
  <pageSetup horizontalDpi="600" verticalDpi="600" orientation="landscape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邓国贤</dc:creator>
  <cp:keywords/>
  <dc:description/>
  <cp:lastModifiedBy>周礼</cp:lastModifiedBy>
  <cp:lastPrinted>2018-07-12T01:59:37Z</cp:lastPrinted>
  <dcterms:created xsi:type="dcterms:W3CDTF">2017-01-09T02:17:13Z</dcterms:created>
  <dcterms:modified xsi:type="dcterms:W3CDTF">2018-07-12T02:01:24Z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